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сравнение I квартал" sheetId="1" r:id="rId1"/>
  </sheets>
  <definedNames>
    <definedName name="_xlnm.Print_Titles" localSheetId="0">'сравнение I квартал'!$4:$5</definedName>
    <definedName name="_xlnm.Print_Area" localSheetId="0">'сравнение I квартал'!$A$1:$I$81</definedName>
  </definedNames>
  <calcPr calcId="144525"/>
</workbook>
</file>

<file path=xl/calcChain.xml><?xml version="1.0" encoding="utf-8"?>
<calcChain xmlns="http://schemas.openxmlformats.org/spreadsheetml/2006/main">
  <c r="I20" i="1" l="1"/>
  <c r="I76" i="1" l="1"/>
  <c r="H46" i="1"/>
  <c r="I14" i="1"/>
  <c r="D79" i="1"/>
  <c r="D77" i="1"/>
  <c r="D73" i="1"/>
  <c r="D68" i="1"/>
  <c r="D62" i="1"/>
  <c r="D55" i="1"/>
  <c r="D51" i="1"/>
  <c r="D43" i="1"/>
  <c r="D39" i="1"/>
  <c r="D34" i="1"/>
  <c r="D24" i="1"/>
  <c r="D19" i="1"/>
  <c r="D17" i="1"/>
  <c r="D7" i="1"/>
  <c r="F79" i="1"/>
  <c r="H80" i="1"/>
  <c r="H81" i="1"/>
  <c r="I53" i="1"/>
  <c r="H53" i="1"/>
  <c r="H15" i="1"/>
  <c r="I15" i="1"/>
  <c r="H8" i="1"/>
  <c r="I78" i="1"/>
  <c r="H78" i="1"/>
  <c r="F77" i="1"/>
  <c r="H76" i="1"/>
  <c r="I75" i="1"/>
  <c r="H75" i="1"/>
  <c r="I74" i="1"/>
  <c r="H74" i="1"/>
  <c r="F73" i="1"/>
  <c r="I72" i="1"/>
  <c r="H72" i="1"/>
  <c r="I71" i="1"/>
  <c r="H71" i="1"/>
  <c r="I70" i="1"/>
  <c r="H70" i="1"/>
  <c r="I69" i="1"/>
  <c r="H69" i="1"/>
  <c r="F68" i="1"/>
  <c r="I67" i="1"/>
  <c r="H67" i="1"/>
  <c r="I66" i="1"/>
  <c r="H66" i="1"/>
  <c r="I65" i="1"/>
  <c r="H65" i="1"/>
  <c r="I64" i="1"/>
  <c r="H64" i="1"/>
  <c r="I63" i="1"/>
  <c r="H63" i="1"/>
  <c r="F62" i="1"/>
  <c r="I61" i="1"/>
  <c r="H61" i="1"/>
  <c r="I60" i="1"/>
  <c r="H60" i="1"/>
  <c r="I59" i="1"/>
  <c r="H59" i="1"/>
  <c r="I58" i="1"/>
  <c r="H58" i="1"/>
  <c r="I57" i="1"/>
  <c r="H57" i="1"/>
  <c r="I56" i="1"/>
  <c r="H56" i="1"/>
  <c r="F55" i="1"/>
  <c r="I54" i="1"/>
  <c r="H54" i="1"/>
  <c r="I52" i="1"/>
  <c r="H52" i="1"/>
  <c r="F51" i="1"/>
  <c r="H51" i="1" s="1"/>
  <c r="I50" i="1"/>
  <c r="H50" i="1"/>
  <c r="I49" i="1"/>
  <c r="H49" i="1"/>
  <c r="I48" i="1"/>
  <c r="H48" i="1"/>
  <c r="I47" i="1"/>
  <c r="H47" i="1"/>
  <c r="I45" i="1"/>
  <c r="H45" i="1"/>
  <c r="I44" i="1"/>
  <c r="H44" i="1"/>
  <c r="F43" i="1"/>
  <c r="I43" i="1" s="1"/>
  <c r="I42" i="1"/>
  <c r="H42" i="1"/>
  <c r="I41" i="1"/>
  <c r="H41" i="1"/>
  <c r="I40" i="1"/>
  <c r="H40" i="1"/>
  <c r="F39" i="1"/>
  <c r="I38" i="1"/>
  <c r="H38" i="1"/>
  <c r="I37" i="1"/>
  <c r="H37" i="1"/>
  <c r="I36" i="1"/>
  <c r="H36" i="1"/>
  <c r="I35" i="1"/>
  <c r="H35" i="1"/>
  <c r="F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H26" i="1"/>
  <c r="I25" i="1"/>
  <c r="H25" i="1"/>
  <c r="F24" i="1"/>
  <c r="I24" i="1" s="1"/>
  <c r="I23" i="1"/>
  <c r="H23" i="1"/>
  <c r="I22" i="1"/>
  <c r="H22" i="1"/>
  <c r="I21" i="1"/>
  <c r="H21" i="1"/>
  <c r="H20" i="1"/>
  <c r="F19" i="1"/>
  <c r="I18" i="1"/>
  <c r="H18" i="1"/>
  <c r="F17" i="1"/>
  <c r="I16" i="1"/>
  <c r="H16" i="1"/>
  <c r="H14" i="1"/>
  <c r="I13" i="1"/>
  <c r="H13" i="1"/>
  <c r="I12" i="1"/>
  <c r="H12" i="1"/>
  <c r="I11" i="1"/>
  <c r="H11" i="1"/>
  <c r="I10" i="1"/>
  <c r="H10" i="1"/>
  <c r="I9" i="1"/>
  <c r="H9" i="1"/>
  <c r="I8" i="1"/>
  <c r="F7" i="1"/>
  <c r="I77" i="1" l="1"/>
  <c r="I55" i="1"/>
  <c r="I34" i="1"/>
  <c r="H7" i="1"/>
  <c r="H77" i="1"/>
  <c r="H19" i="1"/>
  <c r="H68" i="1"/>
  <c r="D6" i="1"/>
  <c r="E46" i="1" s="1"/>
  <c r="I68" i="1"/>
  <c r="H62" i="1"/>
  <c r="H55" i="1"/>
  <c r="I39" i="1"/>
  <c r="H43" i="1"/>
  <c r="H34" i="1"/>
  <c r="I73" i="1"/>
  <c r="F6" i="1"/>
  <c r="H73" i="1"/>
  <c r="I51" i="1"/>
  <c r="H24" i="1"/>
  <c r="I19" i="1"/>
  <c r="I7" i="1"/>
  <c r="I62" i="1"/>
  <c r="H39" i="1"/>
  <c r="H79" i="1"/>
  <c r="H17" i="1"/>
  <c r="I17" i="1"/>
  <c r="E43" i="1" l="1"/>
  <c r="E68" i="1"/>
  <c r="E25" i="1"/>
  <c r="E11" i="1"/>
  <c r="E70" i="1"/>
  <c r="E36" i="1"/>
  <c r="E10" i="1"/>
  <c r="E47" i="1"/>
  <c r="E19" i="1"/>
  <c r="E21" i="1"/>
  <c r="E20" i="1"/>
  <c r="E74" i="1"/>
  <c r="E65" i="1"/>
  <c r="E28" i="1"/>
  <c r="E76" i="1"/>
  <c r="E53" i="1"/>
  <c r="E67" i="1"/>
  <c r="E58" i="1"/>
  <c r="E6" i="1"/>
  <c r="E9" i="1"/>
  <c r="E7" i="1"/>
  <c r="E71" i="1"/>
  <c r="E31" i="1"/>
  <c r="E80" i="1"/>
  <c r="E23" i="1"/>
  <c r="E72" i="1"/>
  <c r="E59" i="1"/>
  <c r="E26" i="1"/>
  <c r="E55" i="1"/>
  <c r="E30" i="1"/>
  <c r="E77" i="1"/>
  <c r="E81" i="1"/>
  <c r="E44" i="1"/>
  <c r="E37" i="1"/>
  <c r="E45" i="1"/>
  <c r="E22" i="1"/>
  <c r="E17" i="1"/>
  <c r="E56" i="1"/>
  <c r="E63" i="1"/>
  <c r="E38" i="1"/>
  <c r="E60" i="1"/>
  <c r="E73" i="1"/>
  <c r="E42" i="1"/>
  <c r="E13" i="1"/>
  <c r="E35" i="1"/>
  <c r="E14" i="1"/>
  <c r="E48" i="1"/>
  <c r="E52" i="1"/>
  <c r="E18" i="1"/>
  <c r="E27" i="1"/>
  <c r="E75" i="1"/>
  <c r="E57" i="1"/>
  <c r="E41" i="1"/>
  <c r="E29" i="1"/>
  <c r="E54" i="1"/>
  <c r="E39" i="1"/>
  <c r="E62" i="1"/>
  <c r="E79" i="1"/>
  <c r="E49" i="1"/>
  <c r="E69" i="1"/>
  <c r="E8" i="1"/>
  <c r="E12" i="1"/>
  <c r="E40" i="1"/>
  <c r="E61" i="1"/>
  <c r="E32" i="1"/>
  <c r="E15" i="1"/>
  <c r="E24" i="1"/>
  <c r="E16" i="1"/>
  <c r="E33" i="1"/>
  <c r="E51" i="1"/>
  <c r="E34" i="1"/>
  <c r="E66" i="1"/>
  <c r="E64" i="1"/>
  <c r="E78" i="1"/>
  <c r="E50" i="1"/>
  <c r="G75" i="1"/>
  <c r="G46" i="1"/>
  <c r="G62" i="1"/>
  <c r="G81" i="1"/>
  <c r="G23" i="1"/>
  <c r="G76" i="1"/>
  <c r="G43" i="1"/>
  <c r="G77" i="1"/>
  <c r="G80" i="1"/>
  <c r="G35" i="1"/>
  <c r="G64" i="1"/>
  <c r="G40" i="1"/>
  <c r="G54" i="1"/>
  <c r="G42" i="1"/>
  <c r="G59" i="1"/>
  <c r="G67" i="1"/>
  <c r="G70" i="1"/>
  <c r="G72" i="1"/>
  <c r="G52" i="1"/>
  <c r="G63" i="1"/>
  <c r="G66" i="1"/>
  <c r="G12" i="1"/>
  <c r="G17" i="1"/>
  <c r="G78" i="1"/>
  <c r="G58" i="1"/>
  <c r="G15" i="1"/>
  <c r="G47" i="1"/>
  <c r="G65" i="1"/>
  <c r="G11" i="1"/>
  <c r="G44" i="1"/>
  <c r="G7" i="1"/>
  <c r="G25" i="1"/>
  <c r="G57" i="1"/>
  <c r="G21" i="1"/>
  <c r="G55" i="1"/>
  <c r="G27" i="1"/>
  <c r="G61" i="1"/>
  <c r="G22" i="1"/>
  <c r="G51" i="1"/>
  <c r="G13" i="1"/>
  <c r="H6" i="1"/>
  <c r="G20" i="1"/>
  <c r="G50" i="1"/>
  <c r="G30" i="1"/>
  <c r="G39" i="1"/>
  <c r="G53" i="1"/>
  <c r="G74" i="1"/>
  <c r="G45" i="1"/>
  <c r="G36" i="1"/>
  <c r="G38" i="1"/>
  <c r="G16" i="1"/>
  <c r="G33" i="1"/>
  <c r="G9" i="1"/>
  <c r="G48" i="1"/>
  <c r="G73" i="1"/>
  <c r="G41" i="1"/>
  <c r="G34" i="1"/>
  <c r="G24" i="1"/>
  <c r="G26" i="1"/>
  <c r="I6" i="1"/>
  <c r="G37" i="1"/>
  <c r="G69" i="1"/>
  <c r="G28" i="1"/>
  <c r="G6" i="1"/>
  <c r="G68" i="1"/>
  <c r="G79" i="1"/>
  <c r="G49" i="1"/>
  <c r="G14" i="1"/>
  <c r="G29" i="1"/>
  <c r="G60" i="1"/>
  <c r="G10" i="1"/>
  <c r="G71" i="1"/>
  <c r="G31" i="1"/>
  <c r="G8" i="1"/>
  <c r="G32" i="1"/>
  <c r="G18" i="1"/>
  <c r="G56" i="1"/>
  <c r="G19" i="1"/>
</calcChain>
</file>

<file path=xl/sharedStrings.xml><?xml version="1.0" encoding="utf-8"?>
<sst xmlns="http://schemas.openxmlformats.org/spreadsheetml/2006/main" count="242" uniqueCount="103">
  <si>
    <t>(в рублях)</t>
  </si>
  <si>
    <t>Р</t>
  </si>
  <si>
    <t>П</t>
  </si>
  <si>
    <t xml:space="preserve">Наименование </t>
  </si>
  <si>
    <t>Темп роста, %</t>
  </si>
  <si>
    <t>Сумма</t>
  </si>
  <si>
    <t>Удельный вес, %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</si>
  <si>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</si>
  <si>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</si>
  <si>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</si>
  <si>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</si>
  <si>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</si>
  <si>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</si>
  <si>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</si>
  <si>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</si>
  <si>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</si>
  <si>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</si>
  <si>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</si>
  <si>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</si>
  <si>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</si>
  <si>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</si>
  <si>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</si>
  <si>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</si>
  <si>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</si>
  <si>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</si>
  <si>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12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</si>
  <si>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</si>
  <si>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</si>
  <si>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</si>
  <si>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</si>
  <si>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</si>
  <si>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</si>
  <si>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</si>
  <si>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</si>
  <si>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</si>
  <si>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</si>
  <si>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</si>
  <si>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</si>
  <si>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</si>
  <si>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</si>
  <si>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</si>
  <si>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</si>
  <si>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</si>
  <si>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</si>
  <si>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</si>
  <si>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</si>
  <si>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</si>
  <si>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</si>
  <si>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</si>
  <si>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</si>
  <si>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</si>
  <si>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</si>
  <si>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</si>
  <si>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</si>
  <si>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</si>
  <si>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</si>
  <si>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</si>
  <si>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</si>
  <si>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</si>
  <si>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</si>
  <si>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</si>
  <si>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</si>
  <si>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</si>
  <si>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</si>
  <si>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</si>
  <si>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</si>
  <si>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</si>
  <si>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</si>
  <si>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</si>
  <si>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</si>
  <si>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</si>
  <si>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</si>
  <si>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</si>
  <si>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</si>
  <si>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</si>
  <si>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</si>
  <si>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</si>
  <si>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</si>
  <si>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</si>
  <si>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</si>
  <si>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</si>
  <si>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</si>
  <si>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</si>
  <si>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</si>
  <si>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</si>
  <si>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</si>
  <si>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</si>
  <si>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</si>
  <si>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</si>
  <si>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</si>
  <si>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</si>
  <si>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</si>
  <si>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</si>
  <si>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</si>
  <si>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</si>
  <si>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Резервные фонды</t>
  </si>
  <si>
    <t>Кинематография</t>
  </si>
  <si>
    <t>Отклонение 2017 года от 2016 года</t>
  </si>
  <si>
    <t>Начальное профессиональное образование</t>
  </si>
  <si>
    <t>-</t>
  </si>
  <si>
    <t>АНАЛИТИЧЕСКИЕ ДАННЫЕ ПО РАСХОДАМ КОНСОЛИДИРОВАННОГО БЮДЖЕТА КАЛУЖСКОЙ ОБЛАСТИ ПО РАЗДЕЛАМ И ПОДРАЗДЕЛАМ КЛАССИФИКАЦИИ РАСХОДОВ БЮДЖЕТОВ ЗА I ПОЛУГОДИЕ 2017 ГОДА В СРАВНЕНИИ С СООТВЕТСТВУЮЩИМ ПЕРИОДОМ 2016 ГОДА</t>
  </si>
  <si>
    <t>Исполнено за I полугодие 
2016 года</t>
  </si>
  <si>
    <t>Исполнено за I полугодие 
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</si>
</sst>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 wrapText="1"/>
    </xf>
    <xf numFmtId="164" fontId="12" fillId="0" borderId="1">
      <alignment wrapText="1"/>
    </xf>
    <xf numFmtId="164" fontId="17" fillId="0" borderId="2" applyBorder="0">
      <alignment wrapText="1"/>
    </xf>
    <xf numFmtId="164" fontId="18" fillId="0" borderId="2" applyBorder="0">
      <alignment wrapText="1"/>
    </xf>
    <xf numFmtId="0" fontId="1" fillId="0" borderId="0"/>
    <xf numFmtId="0" fontId="19" fillId="0" borderId="0">
      <alignment vertical="top" wrapText="1"/>
    </xf>
    <xf numFmtId="1" fontId="5" fillId="0" borderId="0"/>
  </cellStyleXfs>
  <cellXfs count="95">
    <xf numFmtId="0" fontId="0" fillId="0" borderId="0" xfId="0">
      <alignment vertical="top" wrapText="1"/>
    </xf>
    <xf numFmtId="0" fontId="2" fillId="0" borderId="0" xfId="4" applyFont="1" applyFill="1"/>
    <xf numFmtId="49" fontId="2" fillId="0" borderId="0" xfId="4" applyNumberFormat="1" applyFont="1" applyFill="1"/>
    <xf numFmtId="0" fontId="1" fillId="0" borderId="0" xfId="4" applyAlignment="1">
      <alignment wrapText="1"/>
    </xf>
    <xf numFmtId="0" fontId="4" fillId="0" borderId="0" xfId="4" applyFont="1" applyFill="1" applyBorder="1" applyAlignment="1">
      <alignment vertical="center" wrapText="1"/>
    </xf>
    <xf numFmtId="0" fontId="7" fillId="0" borderId="0" xfId="4" applyFont="1" applyFill="1"/>
    <xf numFmtId="0" fontId="11" fillId="0" borderId="0" xfId="4" applyFont="1" applyFill="1"/>
    <xf numFmtId="49" fontId="13" fillId="0" borderId="3" xfId="1" applyNumberFormat="1" applyFont="1" applyFill="1" applyBorder="1" applyAlignment="1">
      <alignment vertical="top" wrapText="1"/>
    </xf>
    <xf numFmtId="49" fontId="4" fillId="0" borderId="3" xfId="1" applyNumberFormat="1" applyFont="1" applyFill="1" applyBorder="1" applyAlignment="1">
      <alignment vertical="top" wrapText="1"/>
    </xf>
    <xf numFmtId="49" fontId="16" fillId="0" borderId="3" xfId="1" applyNumberFormat="1" applyFont="1" applyFill="1" applyBorder="1" applyAlignment="1">
      <alignment vertical="top" wrapText="1"/>
    </xf>
    <xf numFmtId="49" fontId="4" fillId="0" borderId="3" xfId="2" applyNumberFormat="1" applyFont="1" applyFill="1" applyBorder="1" applyAlignment="1">
      <alignment vertical="top" wrapText="1"/>
    </xf>
    <xf numFmtId="49" fontId="16" fillId="0" borderId="3" xfId="2" applyNumberFormat="1" applyFont="1" applyFill="1" applyBorder="1" applyAlignment="1">
      <alignment vertical="top" wrapText="1"/>
    </xf>
    <xf numFmtId="49" fontId="13" fillId="0" borderId="3" xfId="2" applyNumberFormat="1" applyFont="1" applyFill="1" applyBorder="1" applyAlignment="1">
      <alignment vertical="top" wrapText="1"/>
    </xf>
    <xf numFmtId="0" fontId="3" fillId="0" borderId="0" xfId="4" applyFont="1" applyFill="1"/>
    <xf numFmtId="49" fontId="4" fillId="0" borderId="3" xfId="1" quotePrefix="1" applyNumberFormat="1" applyFont="1" applyFill="1" applyBorder="1" applyAlignment="1">
      <alignment vertical="top" wrapText="1"/>
    </xf>
    <xf numFmtId="49" fontId="4" fillId="0" borderId="3" xfId="2" quotePrefix="1" applyNumberFormat="1" applyFont="1" applyFill="1" applyBorder="1" applyAlignment="1">
      <alignment vertical="top" wrapText="1"/>
    </xf>
    <xf numFmtId="0" fontId="13" fillId="0" borderId="0" xfId="4" applyFont="1" applyFill="1"/>
    <xf numFmtId="49" fontId="11" fillId="0" borderId="3" xfId="2" applyNumberFormat="1" applyFont="1" applyFill="1" applyBorder="1" applyAlignment="1">
      <alignment vertical="top" wrapText="1"/>
    </xf>
    <xf numFmtId="4" fontId="2" fillId="0" borderId="0" xfId="4" applyNumberFormat="1" applyFont="1" applyFill="1"/>
    <xf numFmtId="49" fontId="9" fillId="0" borderId="4" xfId="6" applyNumberFormat="1" applyFont="1" applyFill="1" applyBorder="1" applyAlignment="1">
      <alignment horizontal="center" vertical="center" wrapText="1"/>
    </xf>
    <xf numFmtId="49" fontId="8" fillId="0" borderId="13" xfId="6" applyNumberFormat="1" applyFont="1" applyFill="1" applyBorder="1" applyAlignment="1">
      <alignment horizontal="right" vertical="center" wrapText="1"/>
    </xf>
    <xf numFmtId="164" fontId="13" fillId="0" borderId="14" xfId="1" applyNumberFormat="1" applyFont="1" applyFill="1" applyBorder="1" applyAlignment="1">
      <alignment vertical="top" wrapText="1"/>
    </xf>
    <xf numFmtId="164" fontId="14" fillId="0" borderId="14" xfId="1" applyNumberFormat="1" applyFont="1" applyFill="1" applyBorder="1" applyAlignment="1">
      <alignment vertical="top" wrapText="1"/>
    </xf>
    <xf numFmtId="164" fontId="15" fillId="0" borderId="14" xfId="1" applyNumberFormat="1" applyFont="1" applyFill="1" applyBorder="1" applyAlignment="1">
      <alignment vertical="top" wrapText="1"/>
    </xf>
    <xf numFmtId="164" fontId="15" fillId="0" borderId="14" xfId="2" applyNumberFormat="1" applyFont="1" applyFill="1" applyBorder="1" applyAlignment="1">
      <alignment vertical="top" wrapText="1"/>
    </xf>
    <xf numFmtId="164" fontId="14" fillId="0" borderId="14" xfId="2" applyNumberFormat="1" applyFont="1" applyFill="1" applyBorder="1" applyAlignment="1">
      <alignment vertical="top" wrapText="1"/>
    </xf>
    <xf numFmtId="164" fontId="13" fillId="0" borderId="14" xfId="2" applyNumberFormat="1" applyFont="1" applyFill="1" applyBorder="1" applyAlignment="1">
      <alignment vertical="top" wrapText="1"/>
    </xf>
    <xf numFmtId="164" fontId="11" fillId="0" borderId="14" xfId="2" applyNumberFormat="1" applyFont="1" applyFill="1" applyBorder="1" applyAlignment="1">
      <alignment vertical="top" wrapText="1"/>
    </xf>
    <xf numFmtId="49" fontId="6" fillId="0" borderId="16" xfId="6" applyNumberFormat="1" applyFont="1" applyFill="1" applyBorder="1" applyAlignment="1">
      <alignment horizontal="center" vertical="center" wrapText="1"/>
    </xf>
    <xf numFmtId="4" fontId="10" fillId="0" borderId="17" xfId="6" applyNumberFormat="1" applyFont="1" applyFill="1" applyBorder="1" applyAlignment="1" applyProtection="1">
      <alignment horizontal="right" vertical="center" wrapText="1"/>
    </xf>
    <xf numFmtId="4" fontId="13" fillId="0" borderId="18" xfId="1" applyNumberFormat="1" applyFont="1" applyFill="1" applyBorder="1" applyAlignment="1">
      <alignment vertical="top" wrapText="1"/>
    </xf>
    <xf numFmtId="4" fontId="14" fillId="0" borderId="18" xfId="1" applyNumberFormat="1" applyFont="1" applyFill="1" applyBorder="1" applyAlignment="1">
      <alignment vertical="top" wrapText="1"/>
    </xf>
    <xf numFmtId="4" fontId="14" fillId="0" borderId="18" xfId="2" applyNumberFormat="1" applyFont="1" applyFill="1" applyBorder="1" applyAlignment="1">
      <alignment vertical="top" wrapText="1"/>
    </xf>
    <xf numFmtId="4" fontId="13" fillId="0" borderId="18" xfId="2" applyNumberFormat="1" applyFont="1" applyFill="1" applyBorder="1" applyAlignment="1">
      <alignment vertical="top" wrapText="1"/>
    </xf>
    <xf numFmtId="49" fontId="6" fillId="0" borderId="8" xfId="6" applyNumberFormat="1" applyFont="1" applyFill="1" applyBorder="1" applyAlignment="1">
      <alignment horizontal="center" vertical="center" wrapText="1"/>
    </xf>
    <xf numFmtId="0" fontId="6" fillId="0" borderId="10" xfId="4" applyFont="1" applyFill="1" applyBorder="1" applyAlignment="1">
      <alignment horizontal="center" vertical="center" wrapText="1"/>
    </xf>
    <xf numFmtId="4" fontId="10" fillId="0" borderId="19" xfId="6" applyNumberFormat="1" applyFont="1" applyFill="1" applyBorder="1" applyAlignment="1" applyProtection="1">
      <alignment horizontal="right" vertical="center" wrapText="1"/>
    </xf>
    <xf numFmtId="4" fontId="10" fillId="0" borderId="20" xfId="6" applyNumberFormat="1" applyFont="1" applyFill="1" applyBorder="1" applyAlignment="1">
      <alignment horizontal="right" vertical="top" wrapText="1"/>
    </xf>
    <xf numFmtId="4" fontId="13" fillId="0" borderId="21" xfId="1" applyNumberFormat="1" applyFont="1" applyFill="1" applyBorder="1" applyAlignment="1">
      <alignment vertical="top" wrapText="1"/>
    </xf>
    <xf numFmtId="4" fontId="13" fillId="0" borderId="22" xfId="6" applyNumberFormat="1" applyFont="1" applyFill="1" applyBorder="1" applyAlignment="1">
      <alignment horizontal="right" vertical="top" wrapText="1"/>
    </xf>
    <xf numFmtId="4" fontId="14" fillId="0" borderId="21" xfId="1" applyNumberFormat="1" applyFont="1" applyFill="1" applyBorder="1" applyAlignment="1">
      <alignment vertical="top" wrapText="1"/>
    </xf>
    <xf numFmtId="4" fontId="15" fillId="0" borderId="22" xfId="6" applyNumberFormat="1" applyFont="1" applyFill="1" applyBorder="1" applyAlignment="1">
      <alignment horizontal="right" vertical="top" wrapText="1"/>
    </xf>
    <xf numFmtId="4" fontId="14" fillId="0" borderId="22" xfId="6" applyNumberFormat="1" applyFont="1" applyFill="1" applyBorder="1" applyAlignment="1">
      <alignment horizontal="right" vertical="top" wrapText="1"/>
    </xf>
    <xf numFmtId="4" fontId="14" fillId="0" borderId="21" xfId="2" applyNumberFormat="1" applyFont="1" applyFill="1" applyBorder="1" applyAlignment="1">
      <alignment vertical="top" wrapText="1"/>
    </xf>
    <xf numFmtId="4" fontId="13" fillId="0" borderId="21" xfId="2" applyNumberFormat="1" applyFont="1" applyFill="1" applyBorder="1" applyAlignment="1">
      <alignment vertical="top" wrapText="1"/>
    </xf>
    <xf numFmtId="4" fontId="14" fillId="0" borderId="8" xfId="4" applyNumberFormat="1" applyFont="1" applyFill="1" applyBorder="1" applyAlignment="1">
      <alignment vertical="top"/>
    </xf>
    <xf numFmtId="4" fontId="14" fillId="0" borderId="10" xfId="6" applyNumberFormat="1" applyFont="1" applyFill="1" applyBorder="1" applyAlignment="1">
      <alignment horizontal="right" vertical="top" wrapText="1"/>
    </xf>
    <xf numFmtId="0" fontId="6" fillId="0" borderId="12" xfId="4" applyFont="1" applyFill="1" applyBorder="1" applyAlignment="1">
      <alignment horizontal="center" vertical="center" wrapText="1"/>
    </xf>
    <xf numFmtId="4" fontId="10" fillId="0" borderId="13" xfId="4" applyNumberFormat="1" applyFont="1" applyFill="1" applyBorder="1"/>
    <xf numFmtId="4" fontId="11" fillId="0" borderId="14" xfId="4" applyNumberFormat="1" applyFont="1" applyFill="1" applyBorder="1" applyAlignment="1">
      <alignment vertical="top"/>
    </xf>
    <xf numFmtId="4" fontId="2" fillId="0" borderId="14" xfId="4" applyNumberFormat="1" applyFont="1" applyFill="1" applyBorder="1" applyAlignment="1">
      <alignment vertical="top"/>
    </xf>
    <xf numFmtId="4" fontId="14" fillId="0" borderId="14" xfId="4" applyNumberFormat="1" applyFont="1" applyFill="1" applyBorder="1" applyAlignment="1">
      <alignment vertical="top"/>
    </xf>
    <xf numFmtId="4" fontId="13" fillId="0" borderId="14" xfId="4" applyNumberFormat="1" applyFont="1" applyFill="1" applyBorder="1" applyAlignment="1">
      <alignment vertical="top"/>
    </xf>
    <xf numFmtId="4" fontId="10" fillId="0" borderId="27" xfId="4" applyNumberFormat="1" applyFont="1" applyFill="1" applyBorder="1" applyAlignment="1">
      <alignment vertical="top"/>
    </xf>
    <xf numFmtId="4" fontId="13" fillId="0" borderId="28" xfId="4" applyNumberFormat="1" applyFont="1" applyFill="1" applyBorder="1" applyAlignment="1">
      <alignment vertical="top"/>
    </xf>
    <xf numFmtId="4" fontId="14" fillId="0" borderId="28" xfId="4" applyNumberFormat="1" applyFont="1" applyFill="1" applyBorder="1" applyAlignment="1">
      <alignment vertical="top"/>
    </xf>
    <xf numFmtId="4" fontId="14" fillId="0" borderId="26" xfId="4" applyNumberFormat="1" applyFont="1" applyFill="1" applyBorder="1" applyAlignment="1">
      <alignment vertical="top"/>
    </xf>
    <xf numFmtId="49" fontId="8" fillId="0" borderId="19" xfId="6" applyNumberFormat="1" applyFont="1" applyFill="1" applyBorder="1" applyAlignment="1">
      <alignment horizontal="center" vertical="center" wrapText="1"/>
    </xf>
    <xf numFmtId="4" fontId="10" fillId="0" borderId="29" xfId="4" applyNumberFormat="1" applyFont="1" applyFill="1" applyBorder="1" applyAlignment="1">
      <alignment vertical="top"/>
    </xf>
    <xf numFmtId="164" fontId="13" fillId="0" borderId="21" xfId="1" quotePrefix="1" applyNumberFormat="1" applyFont="1" applyFill="1" applyBorder="1" applyAlignment="1">
      <alignment vertical="top" wrapText="1"/>
    </xf>
    <xf numFmtId="4" fontId="13" fillId="0" borderId="30" xfId="4" applyNumberFormat="1" applyFont="1" applyFill="1" applyBorder="1" applyAlignment="1">
      <alignment vertical="top"/>
    </xf>
    <xf numFmtId="49" fontId="4" fillId="0" borderId="21" xfId="1" applyNumberFormat="1" applyFont="1" applyFill="1" applyBorder="1" applyAlignment="1">
      <alignment vertical="top" wrapText="1"/>
    </xf>
    <xf numFmtId="4" fontId="14" fillId="0" borderId="30" xfId="4" applyNumberFormat="1" applyFont="1" applyFill="1" applyBorder="1" applyAlignment="1">
      <alignment vertical="top"/>
    </xf>
    <xf numFmtId="164" fontId="4" fillId="0" borderId="21" xfId="1" quotePrefix="1" applyNumberFormat="1" applyFont="1" applyFill="1" applyBorder="1" applyAlignment="1">
      <alignment vertical="top" wrapText="1"/>
    </xf>
    <xf numFmtId="49" fontId="13" fillId="0" borderId="21" xfId="1" applyNumberFormat="1" applyFont="1" applyFill="1" applyBorder="1" applyAlignment="1">
      <alignment vertical="top" wrapText="1"/>
    </xf>
    <xf numFmtId="49" fontId="16" fillId="0" borderId="21" xfId="1" applyNumberFormat="1" applyFont="1" applyFill="1" applyBorder="1" applyAlignment="1">
      <alignment vertical="top" wrapText="1"/>
    </xf>
    <xf numFmtId="49" fontId="4" fillId="0" borderId="21" xfId="2" applyNumberFormat="1" applyFont="1" applyFill="1" applyBorder="1" applyAlignment="1">
      <alignment vertical="top" wrapText="1"/>
    </xf>
    <xf numFmtId="49" fontId="16" fillId="0" borderId="21" xfId="2" applyNumberFormat="1" applyFont="1" applyFill="1" applyBorder="1" applyAlignment="1">
      <alignment vertical="top" wrapText="1"/>
    </xf>
    <xf numFmtId="49" fontId="13" fillId="0" borderId="21" xfId="2" applyNumberFormat="1" applyFont="1" applyFill="1" applyBorder="1" applyAlignment="1">
      <alignment vertical="top" wrapText="1"/>
    </xf>
    <xf numFmtId="4" fontId="14" fillId="0" borderId="30" xfId="4" applyNumberFormat="1" applyFont="1" applyFill="1" applyBorder="1" applyAlignment="1">
      <alignment horizontal="center" vertical="top"/>
    </xf>
    <xf numFmtId="49" fontId="11" fillId="0" borderId="21" xfId="2" applyNumberFormat="1" applyFont="1" applyFill="1" applyBorder="1" applyAlignment="1">
      <alignment vertical="top" wrapText="1"/>
    </xf>
    <xf numFmtId="4" fontId="13" fillId="0" borderId="30" xfId="4" applyNumberFormat="1" applyFont="1" applyFill="1" applyBorder="1" applyAlignment="1">
      <alignment horizontal="center" vertical="top"/>
    </xf>
    <xf numFmtId="0" fontId="4" fillId="0" borderId="8" xfId="6" applyNumberFormat="1" applyFont="1" applyFill="1" applyBorder="1" applyAlignment="1">
      <alignment horizontal="left" vertical="top" wrapText="1"/>
    </xf>
    <xf numFmtId="49" fontId="4" fillId="0" borderId="9" xfId="4" applyNumberFormat="1" applyFont="1" applyFill="1" applyBorder="1" applyAlignment="1">
      <alignment vertical="top"/>
    </xf>
    <xf numFmtId="49" fontId="15" fillId="0" borderId="12" xfId="4" applyNumberFormat="1" applyFont="1" applyFill="1" applyBorder="1" applyAlignment="1">
      <alignment vertical="top" wrapText="1"/>
    </xf>
    <xf numFmtId="4" fontId="14" fillId="0" borderId="16" xfId="4" applyNumberFormat="1" applyFont="1" applyFill="1" applyBorder="1" applyAlignment="1">
      <alignment vertical="top"/>
    </xf>
    <xf numFmtId="4" fontId="14" fillId="0" borderId="12" xfId="4" applyNumberFormat="1" applyFont="1" applyFill="1" applyBorder="1" applyAlignment="1">
      <alignment vertical="top"/>
    </xf>
    <xf numFmtId="4" fontId="14" fillId="0" borderId="24" xfId="4" applyNumberFormat="1" applyFont="1" applyFill="1" applyBorder="1" applyAlignment="1">
      <alignment horizontal="center" vertical="top"/>
    </xf>
    <xf numFmtId="0" fontId="3" fillId="0" borderId="0" xfId="4" applyFont="1" applyFill="1" applyAlignment="1">
      <alignment horizontal="center" vertical="center" wrapText="1"/>
    </xf>
    <xf numFmtId="0" fontId="1" fillId="0" borderId="0" xfId="4" applyAlignment="1">
      <alignment wrapText="1"/>
    </xf>
    <xf numFmtId="0" fontId="2" fillId="0" borderId="0" xfId="4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6" fillId="0" borderId="5" xfId="6" applyNumberFormat="1" applyFont="1" applyFill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49" fontId="6" fillId="0" borderId="6" xfId="6" applyNumberFormat="1" applyFont="1" applyFill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49" fontId="6" fillId="0" borderId="11" xfId="6" applyNumberFormat="1" applyFont="1" applyFill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49" fontId="6" fillId="0" borderId="15" xfId="6" applyNumberFormat="1" applyFont="1" applyFill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25" xfId="4" applyFont="1" applyFill="1" applyBorder="1" applyAlignment="1">
      <alignment horizontal="center" vertical="center" wrapText="1"/>
    </xf>
    <xf numFmtId="0" fontId="6" fillId="0" borderId="26" xfId="4" applyFont="1" applyBorder="1" applyAlignment="1">
      <alignment horizontal="center" vertical="center" wrapText="1"/>
    </xf>
    <xf numFmtId="0" fontId="6" fillId="0" borderId="23" xfId="4" applyFont="1" applyFill="1" applyBorder="1" applyAlignment="1">
      <alignment horizontal="center" vertical="center" wrapText="1"/>
    </xf>
    <xf numFmtId="0" fontId="6" fillId="0" borderId="24" xfId="4" applyFont="1" applyBorder="1" applyAlignment="1">
      <alignment horizontal="center" vertical="center" wrapText="1"/>
    </xf>
  </cellXfs>
  <cellStyles count="7">
    <cellStyle name="ЗГ1" xfId="1"/>
    <cellStyle name="ЗГ2" xfId="2"/>
    <cellStyle name="ЗГ3" xfId="3"/>
    <cellStyle name="Обычный" xfId="0" builtinId="0"/>
    <cellStyle name="Обычный 2" xfId="4"/>
    <cellStyle name="Обычный 3" xfId="5"/>
    <cellStyle name="ТЕКСТ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zoomScaleNormal="100" zoomScaleSheetLayoutView="100" workbookViewId="0">
      <pane xSplit="3" ySplit="5" topLeftCell="D39" activePane="bottomRight" state="frozen"/>
      <selection pane="topRight" activeCell="D1" sqref="D1"/>
      <selection pane="bottomLeft" activeCell="A6" sqref="A6"/>
      <selection pane="bottomRight" activeCell="D9" sqref="D9"/>
    </sheetView>
  </sheetViews>
  <sheetFormatPr defaultColWidth="10.83203125" defaultRowHeight="15.75" x14ac:dyDescent="0.25"/>
  <cols>
    <col min="1" max="1" width="5.5" style="1" customWidth="1"/>
    <col min="2" max="2" width="5.5" style="2" customWidth="1"/>
    <col min="3" max="3" width="58.83203125" style="2" customWidth="1"/>
    <col min="4" max="4" width="25.83203125" style="2" customWidth="1"/>
    <col min="5" max="5" width="10.1640625" style="2" customWidth="1"/>
    <col min="6" max="6" width="23.5" style="1" customWidth="1"/>
    <col min="7" max="7" width="10.1640625" style="1" customWidth="1"/>
    <col min="8" max="8" width="24.5" style="1" customWidth="1"/>
    <col min="9" max="9" width="10.83203125" style="1" customWidth="1"/>
    <col min="10" max="16384" width="10.83203125" style="1"/>
  </cols>
  <sheetData>
    <row r="1" spans="1:10" ht="12" customHeight="1" x14ac:dyDescent="0.25"/>
    <row r="2" spans="1:10" ht="48" customHeight="1" x14ac:dyDescent="0.25">
      <c r="A2" s="78" t="s">
        <v>100</v>
      </c>
      <c r="B2" s="79"/>
      <c r="C2" s="79"/>
      <c r="D2" s="79"/>
      <c r="E2" s="79"/>
      <c r="F2" s="79"/>
      <c r="G2" s="79"/>
      <c r="H2" s="79"/>
      <c r="I2" s="79"/>
      <c r="J2" s="3"/>
    </row>
    <row r="3" spans="1:10" ht="22.9" customHeight="1" thickBot="1" x14ac:dyDescent="0.3">
      <c r="A3" s="4"/>
      <c r="B3" s="4"/>
      <c r="C3" s="4"/>
      <c r="D3" s="4"/>
      <c r="E3" s="4"/>
      <c r="H3" s="80" t="s">
        <v>0</v>
      </c>
      <c r="I3" s="81"/>
    </row>
    <row r="4" spans="1:10" ht="34.9" customHeight="1" x14ac:dyDescent="0.25">
      <c r="A4" s="82" t="s">
        <v>1</v>
      </c>
      <c r="B4" s="84" t="s">
        <v>2</v>
      </c>
      <c r="C4" s="86" t="s">
        <v>3</v>
      </c>
      <c r="D4" s="82" t="s">
        <v>101</v>
      </c>
      <c r="E4" s="88"/>
      <c r="F4" s="89" t="s">
        <v>102</v>
      </c>
      <c r="G4" s="90"/>
      <c r="H4" s="91" t="s">
        <v>97</v>
      </c>
      <c r="I4" s="93" t="s">
        <v>4</v>
      </c>
    </row>
    <row r="5" spans="1:10" s="5" customFormat="1" ht="54" customHeight="1" thickBot="1" x14ac:dyDescent="0.3">
      <c r="A5" s="83"/>
      <c r="B5" s="85"/>
      <c r="C5" s="87"/>
      <c r="D5" s="34" t="s">
        <v>5</v>
      </c>
      <c r="E5" s="35" t="s">
        <v>6</v>
      </c>
      <c r="F5" s="28" t="s">
        <v>5</v>
      </c>
      <c r="G5" s="47" t="s">
        <v>6</v>
      </c>
      <c r="H5" s="92"/>
      <c r="I5" s="94"/>
    </row>
    <row r="6" spans="1:10" s="6" customFormat="1" ht="18.75" x14ac:dyDescent="0.25">
      <c r="A6" s="57"/>
      <c r="B6" s="19"/>
      <c r="C6" s="20" t="s">
        <v>7</v>
      </c>
      <c r="D6" s="36">
        <f>SUM(D7,D17,D19,D24,D34,D39,D43,D51,D55,D62,D68,D73,D77,D79)</f>
        <v>27314201181.919998</v>
      </c>
      <c r="E6" s="37">
        <f>D6/D6*100</f>
        <v>100</v>
      </c>
      <c r="F6" s="29">
        <f>SUM(F7,F17,F19,F24,F34,F39,F43,F51,F55,F62,F68,F73,F77,F79)</f>
        <v>30050957866.009998</v>
      </c>
      <c r="G6" s="48">
        <f>F6/F6*100</f>
        <v>100</v>
      </c>
      <c r="H6" s="53">
        <f>F6-D6</f>
        <v>2736756684.0900002</v>
      </c>
      <c r="I6" s="58">
        <f>F6/D6*100</f>
        <v>110.01953769712121</v>
      </c>
    </row>
    <row r="7" spans="1:10" s="6" customFormat="1" x14ac:dyDescent="0.25">
      <c r="A7" s="59" t="s">
        <v>8</v>
      </c>
      <c r="B7" s="7" t="s">
        <v>9</v>
      </c>
      <c r="C7" s="21" t="s">
        <v>10</v>
      </c>
      <c r="D7" s="38">
        <f>SUM(D8:D16)</f>
        <v>1632778967.7799997</v>
      </c>
      <c r="E7" s="39">
        <f>D7/D$6*100</f>
        <v>5.9777657669914941</v>
      </c>
      <c r="F7" s="30">
        <f>SUM(F8:F16)</f>
        <v>1761764098.24</v>
      </c>
      <c r="G7" s="49">
        <f>F7/F$6*100</f>
        <v>5.8625888269361752</v>
      </c>
      <c r="H7" s="54">
        <f t="shared" ref="H7:H72" si="0">F7-D7</f>
        <v>128985130.46000028</v>
      </c>
      <c r="I7" s="60">
        <f t="shared" ref="I7:I72" si="1">F7/D7*100</f>
        <v>107.89973003114895</v>
      </c>
    </row>
    <row r="8" spans="1:10" ht="45" x14ac:dyDescent="0.25">
      <c r="A8" s="61" t="s">
        <v>8</v>
      </c>
      <c r="B8" s="8" t="s">
        <v>11</v>
      </c>
      <c r="C8" s="22" t="s">
        <v>12</v>
      </c>
      <c r="D8" s="40">
        <v>3625665.96</v>
      </c>
      <c r="E8" s="41">
        <f t="shared" ref="E8:E73" si="2">D8/D$6*100</f>
        <v>1.3273922732911281E-2</v>
      </c>
      <c r="F8" s="31">
        <v>3439161.18</v>
      </c>
      <c r="G8" s="50">
        <f t="shared" ref="G8:G73" si="3">F8/F$6*100</f>
        <v>1.1444431140379597E-2</v>
      </c>
      <c r="H8" s="55">
        <f>F8-D8</f>
        <v>-186504.7799999998</v>
      </c>
      <c r="I8" s="62">
        <f t="shared" si="1"/>
        <v>94.855985574578412</v>
      </c>
    </row>
    <row r="9" spans="1:10" ht="60" x14ac:dyDescent="0.25">
      <c r="A9" s="63" t="s">
        <v>8</v>
      </c>
      <c r="B9" s="8" t="s">
        <v>13</v>
      </c>
      <c r="C9" s="22" t="s">
        <v>14</v>
      </c>
      <c r="D9" s="40">
        <v>99314304.230000004</v>
      </c>
      <c r="E9" s="42">
        <f t="shared" si="2"/>
        <v>0.36359951941680363</v>
      </c>
      <c r="F9" s="31">
        <v>101561730.73</v>
      </c>
      <c r="G9" s="51">
        <f t="shared" si="3"/>
        <v>0.33796503653174503</v>
      </c>
      <c r="H9" s="55">
        <f t="shared" si="0"/>
        <v>2247426.5</v>
      </c>
      <c r="I9" s="62">
        <f t="shared" si="1"/>
        <v>102.2629434072208</v>
      </c>
    </row>
    <row r="10" spans="1:10" ht="60" x14ac:dyDescent="0.25">
      <c r="A10" s="63" t="s">
        <v>8</v>
      </c>
      <c r="B10" s="8" t="s">
        <v>15</v>
      </c>
      <c r="C10" s="22" t="s">
        <v>16</v>
      </c>
      <c r="D10" s="40">
        <v>798894655.63999999</v>
      </c>
      <c r="E10" s="42">
        <f t="shared" si="2"/>
        <v>2.9248325818468737</v>
      </c>
      <c r="F10" s="31">
        <v>842187945.88</v>
      </c>
      <c r="G10" s="51">
        <f t="shared" si="3"/>
        <v>2.8025327832647258</v>
      </c>
      <c r="H10" s="55">
        <f t="shared" si="0"/>
        <v>43293290.24000001</v>
      </c>
      <c r="I10" s="62">
        <f t="shared" si="1"/>
        <v>105.41914881196914</v>
      </c>
    </row>
    <row r="11" spans="1:10" x14ac:dyDescent="0.25">
      <c r="A11" s="61" t="s">
        <v>8</v>
      </c>
      <c r="B11" s="8" t="s">
        <v>17</v>
      </c>
      <c r="C11" s="23" t="s">
        <v>18</v>
      </c>
      <c r="D11" s="40">
        <v>58801226.619999997</v>
      </c>
      <c r="E11" s="42">
        <f t="shared" si="2"/>
        <v>0.21527712353133763</v>
      </c>
      <c r="F11" s="31">
        <v>71268015.010000005</v>
      </c>
      <c r="G11" s="51">
        <f t="shared" si="3"/>
        <v>0.23715721584572103</v>
      </c>
      <c r="H11" s="55">
        <f t="shared" si="0"/>
        <v>12466788.390000008</v>
      </c>
      <c r="I11" s="62">
        <f t="shared" si="1"/>
        <v>121.20157878774538</v>
      </c>
    </row>
    <row r="12" spans="1:10" ht="45" x14ac:dyDescent="0.25">
      <c r="A12" s="61" t="s">
        <v>8</v>
      </c>
      <c r="B12" s="8" t="s">
        <v>19</v>
      </c>
      <c r="C12" s="22" t="s">
        <v>20</v>
      </c>
      <c r="D12" s="40">
        <v>166217997.94999999</v>
      </c>
      <c r="E12" s="42">
        <f t="shared" si="2"/>
        <v>0.6085405787375695</v>
      </c>
      <c r="F12" s="31">
        <v>192714536.41999999</v>
      </c>
      <c r="G12" s="51">
        <f t="shared" si="3"/>
        <v>0.64129249150482259</v>
      </c>
      <c r="H12" s="55">
        <f t="shared" si="0"/>
        <v>26496538.469999999</v>
      </c>
      <c r="I12" s="62">
        <f t="shared" si="1"/>
        <v>115.94083600860745</v>
      </c>
    </row>
    <row r="13" spans="1:10" x14ac:dyDescent="0.25">
      <c r="A13" s="61" t="s">
        <v>8</v>
      </c>
      <c r="B13" s="8" t="s">
        <v>21</v>
      </c>
      <c r="C13" s="23" t="s">
        <v>22</v>
      </c>
      <c r="D13" s="40">
        <v>29356859.489999998</v>
      </c>
      <c r="E13" s="42">
        <f t="shared" si="2"/>
        <v>0.10747837469042329</v>
      </c>
      <c r="F13" s="31">
        <v>35684208.810000002</v>
      </c>
      <c r="G13" s="51">
        <f t="shared" si="3"/>
        <v>0.11874566184914077</v>
      </c>
      <c r="H13" s="55">
        <f t="shared" si="0"/>
        <v>6327349.320000004</v>
      </c>
      <c r="I13" s="62">
        <f t="shared" si="1"/>
        <v>121.55322275584459</v>
      </c>
    </row>
    <row r="14" spans="1:10" x14ac:dyDescent="0.25">
      <c r="A14" s="61" t="s">
        <v>8</v>
      </c>
      <c r="B14" s="8" t="s">
        <v>23</v>
      </c>
      <c r="C14" s="23" t="s">
        <v>24</v>
      </c>
      <c r="D14" s="40">
        <v>198096</v>
      </c>
      <c r="E14" s="42">
        <f t="shared" si="2"/>
        <v>7.2524910642865535E-4</v>
      </c>
      <c r="F14" s="31">
        <v>2105000</v>
      </c>
      <c r="G14" s="51">
        <f t="shared" si="3"/>
        <v>7.004768398350859E-3</v>
      </c>
      <c r="H14" s="55">
        <f t="shared" si="0"/>
        <v>1906904</v>
      </c>
      <c r="I14" s="62">
        <f t="shared" si="1"/>
        <v>1062.616105322672</v>
      </c>
    </row>
    <row r="15" spans="1:10" x14ac:dyDescent="0.25">
      <c r="A15" s="61" t="s">
        <v>8</v>
      </c>
      <c r="B15" s="8" t="s">
        <v>80</v>
      </c>
      <c r="C15" s="23" t="s">
        <v>95</v>
      </c>
      <c r="D15" s="40">
        <v>1330662.08</v>
      </c>
      <c r="E15" s="42">
        <f t="shared" si="2"/>
        <v>4.8716858718928996E-3</v>
      </c>
      <c r="F15" s="31">
        <v>1008482.5</v>
      </c>
      <c r="G15" s="51">
        <f t="shared" si="3"/>
        <v>3.3559080029880619E-3</v>
      </c>
      <c r="H15" s="55">
        <f t="shared" si="0"/>
        <v>-322179.58000000007</v>
      </c>
      <c r="I15" s="62">
        <f t="shared" si="1"/>
        <v>75.7880242593221</v>
      </c>
    </row>
    <row r="16" spans="1:10" x14ac:dyDescent="0.25">
      <c r="A16" s="61" t="s">
        <v>8</v>
      </c>
      <c r="B16" s="9" t="s">
        <v>26</v>
      </c>
      <c r="C16" s="23" t="s">
        <v>27</v>
      </c>
      <c r="D16" s="40">
        <v>475039499.81</v>
      </c>
      <c r="E16" s="42">
        <f t="shared" si="2"/>
        <v>1.7391667310572547</v>
      </c>
      <c r="F16" s="31">
        <v>511795017.70999998</v>
      </c>
      <c r="G16" s="51">
        <f t="shared" si="3"/>
        <v>1.7030905303983022</v>
      </c>
      <c r="H16" s="55">
        <f t="shared" si="0"/>
        <v>36755517.899999976</v>
      </c>
      <c r="I16" s="62">
        <f t="shared" si="1"/>
        <v>107.73736034891857</v>
      </c>
    </row>
    <row r="17" spans="1:9" s="6" customFormat="1" x14ac:dyDescent="0.25">
      <c r="A17" s="64" t="s">
        <v>11</v>
      </c>
      <c r="B17" s="7" t="s">
        <v>9</v>
      </c>
      <c r="C17" s="21" t="s">
        <v>28</v>
      </c>
      <c r="D17" s="38">
        <f>SUM(D18:D18)</f>
        <v>7098016.3700000001</v>
      </c>
      <c r="E17" s="39">
        <f t="shared" si="2"/>
        <v>2.5986542028907537E-2</v>
      </c>
      <c r="F17" s="30">
        <f>SUM(F18:F18)</f>
        <v>8032849.7199999997</v>
      </c>
      <c r="G17" s="52">
        <f t="shared" si="3"/>
        <v>2.6730760982117598E-2</v>
      </c>
      <c r="H17" s="54">
        <f t="shared" si="0"/>
        <v>934833.34999999963</v>
      </c>
      <c r="I17" s="60">
        <f t="shared" si="1"/>
        <v>113.17034649217072</v>
      </c>
    </row>
    <row r="18" spans="1:9" x14ac:dyDescent="0.25">
      <c r="A18" s="65" t="s">
        <v>11</v>
      </c>
      <c r="B18" s="9" t="s">
        <v>13</v>
      </c>
      <c r="C18" s="22" t="s">
        <v>29</v>
      </c>
      <c r="D18" s="40">
        <v>7098016.3700000001</v>
      </c>
      <c r="E18" s="42">
        <f t="shared" si="2"/>
        <v>2.5986542028907537E-2</v>
      </c>
      <c r="F18" s="31">
        <v>8032849.7199999997</v>
      </c>
      <c r="G18" s="51">
        <f t="shared" si="3"/>
        <v>2.6730760982117598E-2</v>
      </c>
      <c r="H18" s="55">
        <f t="shared" si="0"/>
        <v>934833.34999999963</v>
      </c>
      <c r="I18" s="62">
        <f t="shared" si="1"/>
        <v>113.17034649217072</v>
      </c>
    </row>
    <row r="19" spans="1:9" s="6" customFormat="1" ht="28.5" x14ac:dyDescent="0.25">
      <c r="A19" s="64" t="s">
        <v>13</v>
      </c>
      <c r="B19" s="7" t="s">
        <v>9</v>
      </c>
      <c r="C19" s="21" t="s">
        <v>30</v>
      </c>
      <c r="D19" s="38">
        <f>SUM(D20:D23)</f>
        <v>226555982.69999999</v>
      </c>
      <c r="E19" s="39">
        <f t="shared" si="2"/>
        <v>0.82944392622385565</v>
      </c>
      <c r="F19" s="30">
        <f>SUM(F20:F23)</f>
        <v>232055477.26000002</v>
      </c>
      <c r="G19" s="52">
        <f t="shared" si="3"/>
        <v>0.77220659086701882</v>
      </c>
      <c r="H19" s="54">
        <f t="shared" si="0"/>
        <v>5499494.5600000322</v>
      </c>
      <c r="I19" s="60">
        <f t="shared" si="1"/>
        <v>102.42743294370749</v>
      </c>
    </row>
    <row r="20" spans="1:9" x14ac:dyDescent="0.25">
      <c r="A20" s="66" t="s">
        <v>13</v>
      </c>
      <c r="B20" s="10" t="s">
        <v>15</v>
      </c>
      <c r="C20" s="24" t="s">
        <v>31</v>
      </c>
      <c r="D20" s="43">
        <v>25910870.539999999</v>
      </c>
      <c r="E20" s="42">
        <f t="shared" si="2"/>
        <v>9.4862267314451423E-2</v>
      </c>
      <c r="F20" s="32">
        <v>29774694.510000002</v>
      </c>
      <c r="G20" s="51">
        <f t="shared" si="3"/>
        <v>9.9080683693206092E-2</v>
      </c>
      <c r="H20" s="55">
        <f t="shared" si="0"/>
        <v>3863823.9700000025</v>
      </c>
      <c r="I20" s="62">
        <f t="shared" si="1"/>
        <v>114.9119805296978</v>
      </c>
    </row>
    <row r="21" spans="1:9" ht="45" x14ac:dyDescent="0.25">
      <c r="A21" s="66" t="s">
        <v>13</v>
      </c>
      <c r="B21" s="10" t="s">
        <v>32</v>
      </c>
      <c r="C21" s="25" t="s">
        <v>33</v>
      </c>
      <c r="D21" s="43">
        <v>80258277.090000004</v>
      </c>
      <c r="E21" s="42">
        <f t="shared" si="2"/>
        <v>0.29383351376618366</v>
      </c>
      <c r="F21" s="32">
        <v>74042804.189999998</v>
      </c>
      <c r="G21" s="51">
        <f t="shared" si="3"/>
        <v>0.24639082893842876</v>
      </c>
      <c r="H21" s="55">
        <f t="shared" si="0"/>
        <v>-6215472.900000006</v>
      </c>
      <c r="I21" s="62">
        <f t="shared" si="1"/>
        <v>92.255661191144057</v>
      </c>
    </row>
    <row r="22" spans="1:9" ht="18" customHeight="1" x14ac:dyDescent="0.25">
      <c r="A22" s="66" t="s">
        <v>13</v>
      </c>
      <c r="B22" s="10" t="s">
        <v>23</v>
      </c>
      <c r="C22" s="25" t="s">
        <v>34</v>
      </c>
      <c r="D22" s="43">
        <v>90454973.439999998</v>
      </c>
      <c r="E22" s="42">
        <f t="shared" si="2"/>
        <v>0.33116463058006096</v>
      </c>
      <c r="F22" s="32">
        <v>100334202.28</v>
      </c>
      <c r="G22" s="51">
        <f t="shared" si="3"/>
        <v>0.33388021349391295</v>
      </c>
      <c r="H22" s="55">
        <f t="shared" si="0"/>
        <v>9879228.8400000036</v>
      </c>
      <c r="I22" s="62">
        <f t="shared" si="1"/>
        <v>110.92170885059518</v>
      </c>
    </row>
    <row r="23" spans="1:9" s="5" customFormat="1" ht="36" customHeight="1" x14ac:dyDescent="0.25">
      <c r="A23" s="67" t="s">
        <v>13</v>
      </c>
      <c r="B23" s="11" t="s">
        <v>35</v>
      </c>
      <c r="C23" s="25" t="s">
        <v>36</v>
      </c>
      <c r="D23" s="43">
        <v>29931861.629999999</v>
      </c>
      <c r="E23" s="42">
        <f t="shared" si="2"/>
        <v>0.10958351456315954</v>
      </c>
      <c r="F23" s="32">
        <v>27903776.280000001</v>
      </c>
      <c r="G23" s="51">
        <f t="shared" si="3"/>
        <v>9.2854864741470922E-2</v>
      </c>
      <c r="H23" s="55">
        <f t="shared" si="0"/>
        <v>-2028085.3499999978</v>
      </c>
      <c r="I23" s="62">
        <f t="shared" si="1"/>
        <v>93.224326054055737</v>
      </c>
    </row>
    <row r="24" spans="1:9" s="6" customFormat="1" x14ac:dyDescent="0.25">
      <c r="A24" s="68" t="s">
        <v>15</v>
      </c>
      <c r="B24" s="12" t="s">
        <v>9</v>
      </c>
      <c r="C24" s="26" t="s">
        <v>37</v>
      </c>
      <c r="D24" s="44">
        <f>SUM(D25:D33)</f>
        <v>5653982036.96</v>
      </c>
      <c r="E24" s="39">
        <f t="shared" si="2"/>
        <v>20.699789092505192</v>
      </c>
      <c r="F24" s="33">
        <f>SUM(F25:F33)</f>
        <v>7196173849.1900005</v>
      </c>
      <c r="G24" s="52">
        <f t="shared" si="3"/>
        <v>23.946570626054619</v>
      </c>
      <c r="H24" s="54">
        <f t="shared" si="0"/>
        <v>1542191812.2300005</v>
      </c>
      <c r="I24" s="60">
        <f t="shared" si="1"/>
        <v>127.27620643554781</v>
      </c>
    </row>
    <row r="25" spans="1:9" s="13" customFormat="1" x14ac:dyDescent="0.25">
      <c r="A25" s="67" t="s">
        <v>15</v>
      </c>
      <c r="B25" s="11" t="s">
        <v>8</v>
      </c>
      <c r="C25" s="25" t="s">
        <v>38</v>
      </c>
      <c r="D25" s="43">
        <v>109730342.36</v>
      </c>
      <c r="E25" s="42">
        <f t="shared" si="2"/>
        <v>0.40173366824519635</v>
      </c>
      <c r="F25" s="32">
        <v>115448360.01000001</v>
      </c>
      <c r="G25" s="51">
        <f t="shared" si="3"/>
        <v>0.38417530823728319</v>
      </c>
      <c r="H25" s="55">
        <f t="shared" si="0"/>
        <v>5718017.650000006</v>
      </c>
      <c r="I25" s="62">
        <f t="shared" si="1"/>
        <v>105.210972213356</v>
      </c>
    </row>
    <row r="26" spans="1:9" x14ac:dyDescent="0.25">
      <c r="A26" s="66" t="s">
        <v>15</v>
      </c>
      <c r="B26" s="10" t="s">
        <v>15</v>
      </c>
      <c r="C26" s="24" t="s">
        <v>39</v>
      </c>
      <c r="D26" s="43">
        <v>0</v>
      </c>
      <c r="E26" s="42">
        <f t="shared" si="2"/>
        <v>0</v>
      </c>
      <c r="F26" s="32">
        <v>1024667</v>
      </c>
      <c r="G26" s="51">
        <f t="shared" si="3"/>
        <v>3.409764855312579E-3</v>
      </c>
      <c r="H26" s="55">
        <f t="shared" si="0"/>
        <v>1024667</v>
      </c>
      <c r="I26" s="69" t="s">
        <v>99</v>
      </c>
    </row>
    <row r="27" spans="1:9" x14ac:dyDescent="0.25">
      <c r="A27" s="66" t="s">
        <v>15</v>
      </c>
      <c r="B27" s="10" t="s">
        <v>17</v>
      </c>
      <c r="C27" s="24" t="s">
        <v>40</v>
      </c>
      <c r="D27" s="43">
        <v>1708646442.3</v>
      </c>
      <c r="E27" s="42">
        <f t="shared" si="2"/>
        <v>6.2555241169966882</v>
      </c>
      <c r="F27" s="32">
        <v>1685187686.8900001</v>
      </c>
      <c r="G27" s="51">
        <f t="shared" si="3"/>
        <v>5.6077669617183155</v>
      </c>
      <c r="H27" s="55">
        <f t="shared" si="0"/>
        <v>-23458755.409999847</v>
      </c>
      <c r="I27" s="62">
        <f t="shared" si="1"/>
        <v>98.627056199033063</v>
      </c>
    </row>
    <row r="28" spans="1:9" x14ac:dyDescent="0.25">
      <c r="A28" s="66" t="s">
        <v>15</v>
      </c>
      <c r="B28" s="10" t="s">
        <v>19</v>
      </c>
      <c r="C28" s="24" t="s">
        <v>41</v>
      </c>
      <c r="D28" s="43">
        <v>30040683.829999998</v>
      </c>
      <c r="E28" s="42">
        <f t="shared" si="2"/>
        <v>0.10998192343214025</v>
      </c>
      <c r="F28" s="32">
        <v>5237813.84</v>
      </c>
      <c r="G28" s="51">
        <f t="shared" si="3"/>
        <v>1.7429773331532901E-2</v>
      </c>
      <c r="H28" s="55">
        <f t="shared" si="0"/>
        <v>-24802869.989999998</v>
      </c>
      <c r="I28" s="62">
        <f t="shared" si="1"/>
        <v>17.435734384878682</v>
      </c>
    </row>
    <row r="29" spans="1:9" x14ac:dyDescent="0.25">
      <c r="A29" s="66" t="s">
        <v>15</v>
      </c>
      <c r="B29" s="10" t="s">
        <v>21</v>
      </c>
      <c r="C29" s="25" t="s">
        <v>42</v>
      </c>
      <c r="D29" s="43">
        <v>132230427.5</v>
      </c>
      <c r="E29" s="42">
        <f t="shared" si="2"/>
        <v>0.48410871187229471</v>
      </c>
      <c r="F29" s="32">
        <v>130463153.38</v>
      </c>
      <c r="G29" s="51">
        <f t="shared" si="3"/>
        <v>0.43413975009283851</v>
      </c>
      <c r="H29" s="55">
        <f t="shared" si="0"/>
        <v>-1767274.1200000048</v>
      </c>
      <c r="I29" s="62">
        <f t="shared" si="1"/>
        <v>98.663489067219416</v>
      </c>
    </row>
    <row r="30" spans="1:9" x14ac:dyDescent="0.25">
      <c r="A30" s="66" t="s">
        <v>15</v>
      </c>
      <c r="B30" s="10" t="s">
        <v>43</v>
      </c>
      <c r="C30" s="24" t="s">
        <v>44</v>
      </c>
      <c r="D30" s="43">
        <v>165176776.22999999</v>
      </c>
      <c r="E30" s="42">
        <f t="shared" si="2"/>
        <v>0.60472856273510545</v>
      </c>
      <c r="F30" s="32">
        <v>578172109.47000003</v>
      </c>
      <c r="G30" s="51">
        <f t="shared" si="3"/>
        <v>1.9239723141203373</v>
      </c>
      <c r="H30" s="55">
        <f t="shared" si="0"/>
        <v>412995333.24000001</v>
      </c>
      <c r="I30" s="62">
        <f t="shared" si="1"/>
        <v>350.03232455931072</v>
      </c>
    </row>
    <row r="31" spans="1:9" x14ac:dyDescent="0.25">
      <c r="A31" s="66" t="s">
        <v>15</v>
      </c>
      <c r="B31" s="11" t="s">
        <v>32</v>
      </c>
      <c r="C31" s="25" t="s">
        <v>45</v>
      </c>
      <c r="D31" s="43">
        <v>2117525253.8299999</v>
      </c>
      <c r="E31" s="42">
        <f t="shared" si="2"/>
        <v>7.7524700053525519</v>
      </c>
      <c r="F31" s="32">
        <v>3139592020.48</v>
      </c>
      <c r="G31" s="51">
        <f t="shared" si="3"/>
        <v>10.447560555236498</v>
      </c>
      <c r="H31" s="55">
        <f t="shared" si="0"/>
        <v>1022066766.6500001</v>
      </c>
      <c r="I31" s="62">
        <f t="shared" si="1"/>
        <v>148.26704025377609</v>
      </c>
    </row>
    <row r="32" spans="1:9" x14ac:dyDescent="0.25">
      <c r="A32" s="66" t="s">
        <v>15</v>
      </c>
      <c r="B32" s="11" t="s">
        <v>23</v>
      </c>
      <c r="C32" s="24" t="s">
        <v>46</v>
      </c>
      <c r="D32" s="43">
        <v>198340328.27000001</v>
      </c>
      <c r="E32" s="42">
        <f t="shared" si="2"/>
        <v>0.72614361646163317</v>
      </c>
      <c r="F32" s="32">
        <v>126207681.31</v>
      </c>
      <c r="G32" s="51">
        <f t="shared" si="3"/>
        <v>0.41997889675507094</v>
      </c>
      <c r="H32" s="55">
        <f t="shared" si="0"/>
        <v>-72132646.960000008</v>
      </c>
      <c r="I32" s="62">
        <f t="shared" si="1"/>
        <v>63.631880823648693</v>
      </c>
    </row>
    <row r="33" spans="1:9" x14ac:dyDescent="0.25">
      <c r="A33" s="66" t="s">
        <v>15</v>
      </c>
      <c r="B33" s="11" t="s">
        <v>25</v>
      </c>
      <c r="C33" s="24" t="s">
        <v>47</v>
      </c>
      <c r="D33" s="43">
        <v>1192291782.6400001</v>
      </c>
      <c r="E33" s="42">
        <f t="shared" si="2"/>
        <v>4.3650984874095817</v>
      </c>
      <c r="F33" s="32">
        <v>1414840356.8099999</v>
      </c>
      <c r="G33" s="51">
        <f t="shared" si="3"/>
        <v>4.7081373017074304</v>
      </c>
      <c r="H33" s="55">
        <f t="shared" si="0"/>
        <v>222548574.16999984</v>
      </c>
      <c r="I33" s="62">
        <f t="shared" si="1"/>
        <v>118.66561335155961</v>
      </c>
    </row>
    <row r="34" spans="1:9" s="6" customFormat="1" ht="28.5" x14ac:dyDescent="0.25">
      <c r="A34" s="64" t="s">
        <v>17</v>
      </c>
      <c r="B34" s="7" t="s">
        <v>9</v>
      </c>
      <c r="C34" s="21" t="s">
        <v>48</v>
      </c>
      <c r="D34" s="38">
        <f>SUM(D36:D38)+D35</f>
        <v>2205927175.52</v>
      </c>
      <c r="E34" s="39">
        <f t="shared" si="2"/>
        <v>8.0761182098203257</v>
      </c>
      <c r="F34" s="30">
        <f>SUM(F36:F38)+F35</f>
        <v>2914215725.0100002</v>
      </c>
      <c r="G34" s="52">
        <f t="shared" si="3"/>
        <v>9.6975801503692107</v>
      </c>
      <c r="H34" s="54">
        <f t="shared" si="0"/>
        <v>708288549.49000025</v>
      </c>
      <c r="I34" s="60">
        <f t="shared" si="1"/>
        <v>132.1084284807832</v>
      </c>
    </row>
    <row r="35" spans="1:9" x14ac:dyDescent="0.25">
      <c r="A35" s="66" t="s">
        <v>17</v>
      </c>
      <c r="B35" s="11" t="s">
        <v>8</v>
      </c>
      <c r="C35" s="22" t="s">
        <v>49</v>
      </c>
      <c r="D35" s="40">
        <v>698187598.35000002</v>
      </c>
      <c r="E35" s="42">
        <f t="shared" si="2"/>
        <v>2.55613405532119</v>
      </c>
      <c r="F35" s="31">
        <v>1303200930.1900001</v>
      </c>
      <c r="G35" s="51">
        <f t="shared" si="3"/>
        <v>4.3366369085493375</v>
      </c>
      <c r="H35" s="55">
        <f t="shared" si="0"/>
        <v>605013331.84000003</v>
      </c>
      <c r="I35" s="62">
        <f t="shared" si="1"/>
        <v>186.65483793607976</v>
      </c>
    </row>
    <row r="36" spans="1:9" x14ac:dyDescent="0.25">
      <c r="A36" s="65" t="s">
        <v>17</v>
      </c>
      <c r="B36" s="9" t="s">
        <v>11</v>
      </c>
      <c r="C36" s="22" t="s">
        <v>50</v>
      </c>
      <c r="D36" s="40">
        <v>728086017.79999995</v>
      </c>
      <c r="E36" s="42">
        <f t="shared" si="2"/>
        <v>2.6655951347460221</v>
      </c>
      <c r="F36" s="31">
        <v>899771882.40999997</v>
      </c>
      <c r="G36" s="51">
        <f t="shared" si="3"/>
        <v>2.9941537518433412</v>
      </c>
      <c r="H36" s="55">
        <f t="shared" si="0"/>
        <v>171685864.61000001</v>
      </c>
      <c r="I36" s="62">
        <f t="shared" si="1"/>
        <v>123.58043698308747</v>
      </c>
    </row>
    <row r="37" spans="1:9" x14ac:dyDescent="0.25">
      <c r="A37" s="65" t="s">
        <v>17</v>
      </c>
      <c r="B37" s="9" t="s">
        <v>13</v>
      </c>
      <c r="C37" s="22" t="s">
        <v>51</v>
      </c>
      <c r="D37" s="40">
        <v>643680525.69000006</v>
      </c>
      <c r="E37" s="42">
        <f t="shared" si="2"/>
        <v>2.3565782554024297</v>
      </c>
      <c r="F37" s="31">
        <v>530847227.94</v>
      </c>
      <c r="G37" s="51">
        <f t="shared" si="3"/>
        <v>1.766490207423405</v>
      </c>
      <c r="H37" s="55">
        <f t="shared" si="0"/>
        <v>-112833297.75000006</v>
      </c>
      <c r="I37" s="62">
        <f t="shared" si="1"/>
        <v>82.470605642597732</v>
      </c>
    </row>
    <row r="38" spans="1:9" ht="30" x14ac:dyDescent="0.25">
      <c r="A38" s="66" t="s">
        <v>17</v>
      </c>
      <c r="B38" s="11" t="s">
        <v>17</v>
      </c>
      <c r="C38" s="23" t="s">
        <v>52</v>
      </c>
      <c r="D38" s="40">
        <v>135973033.68000001</v>
      </c>
      <c r="E38" s="42">
        <f t="shared" si="2"/>
        <v>0.49781076435068589</v>
      </c>
      <c r="F38" s="31">
        <v>180395684.47</v>
      </c>
      <c r="G38" s="51">
        <f t="shared" si="3"/>
        <v>0.60029928255312526</v>
      </c>
      <c r="H38" s="55">
        <f t="shared" si="0"/>
        <v>44422650.789999992</v>
      </c>
      <c r="I38" s="62">
        <f t="shared" si="1"/>
        <v>132.67019171944386</v>
      </c>
    </row>
    <row r="39" spans="1:9" s="6" customFormat="1" x14ac:dyDescent="0.25">
      <c r="A39" s="64" t="s">
        <v>19</v>
      </c>
      <c r="B39" s="7" t="s">
        <v>9</v>
      </c>
      <c r="C39" s="21" t="s">
        <v>53</v>
      </c>
      <c r="D39" s="44">
        <f>SUM(D40:D42)</f>
        <v>13733072.5</v>
      </c>
      <c r="E39" s="39">
        <f t="shared" si="2"/>
        <v>5.0278140695142456E-2</v>
      </c>
      <c r="F39" s="33">
        <f>SUM(F40:F42)</f>
        <v>13327840.73</v>
      </c>
      <c r="G39" s="52">
        <f t="shared" si="3"/>
        <v>4.4350801692996412E-2</v>
      </c>
      <c r="H39" s="54">
        <f t="shared" si="0"/>
        <v>-405231.76999999955</v>
      </c>
      <c r="I39" s="60">
        <f t="shared" si="1"/>
        <v>97.04922718495807</v>
      </c>
    </row>
    <row r="40" spans="1:9" s="5" customFormat="1" x14ac:dyDescent="0.25">
      <c r="A40" s="65" t="s">
        <v>19</v>
      </c>
      <c r="B40" s="9" t="s">
        <v>8</v>
      </c>
      <c r="C40" s="22" t="s">
        <v>54</v>
      </c>
      <c r="D40" s="43">
        <v>488819.73</v>
      </c>
      <c r="E40" s="42">
        <f t="shared" si="2"/>
        <v>1.7896175207333643E-3</v>
      </c>
      <c r="F40" s="32">
        <v>275828.3</v>
      </c>
      <c r="G40" s="51">
        <f t="shared" si="3"/>
        <v>9.1786857919754872E-4</v>
      </c>
      <c r="H40" s="55">
        <f t="shared" si="0"/>
        <v>-212991.43</v>
      </c>
      <c r="I40" s="62">
        <f t="shared" si="1"/>
        <v>56.427407297982832</v>
      </c>
    </row>
    <row r="41" spans="1:9" ht="30" x14ac:dyDescent="0.25">
      <c r="A41" s="66" t="s">
        <v>19</v>
      </c>
      <c r="B41" s="11" t="s">
        <v>13</v>
      </c>
      <c r="C41" s="25" t="s">
        <v>55</v>
      </c>
      <c r="D41" s="43">
        <v>12632815.77</v>
      </c>
      <c r="E41" s="42">
        <f t="shared" si="2"/>
        <v>4.6249991665002453E-2</v>
      </c>
      <c r="F41" s="32">
        <v>8250425.2599999998</v>
      </c>
      <c r="G41" s="51">
        <f t="shared" si="3"/>
        <v>2.7454782961616943E-2</v>
      </c>
      <c r="H41" s="55">
        <f t="shared" si="0"/>
        <v>-4382390.51</v>
      </c>
      <c r="I41" s="62">
        <f t="shared" si="1"/>
        <v>65.309471856566148</v>
      </c>
    </row>
    <row r="42" spans="1:9" ht="30" x14ac:dyDescent="0.25">
      <c r="A42" s="66" t="s">
        <v>19</v>
      </c>
      <c r="B42" s="11" t="s">
        <v>17</v>
      </c>
      <c r="C42" s="24" t="s">
        <v>56</v>
      </c>
      <c r="D42" s="43">
        <v>611437</v>
      </c>
      <c r="E42" s="42">
        <f t="shared" si="2"/>
        <v>2.2385315094066399E-3</v>
      </c>
      <c r="F42" s="32">
        <v>4801587.17</v>
      </c>
      <c r="G42" s="51">
        <f t="shared" si="3"/>
        <v>1.5978150152181913E-2</v>
      </c>
      <c r="H42" s="55">
        <f t="shared" si="0"/>
        <v>4190150.17</v>
      </c>
      <c r="I42" s="62">
        <f t="shared" si="1"/>
        <v>785.29548751547577</v>
      </c>
    </row>
    <row r="43" spans="1:9" s="6" customFormat="1" x14ac:dyDescent="0.25">
      <c r="A43" s="64" t="s">
        <v>21</v>
      </c>
      <c r="B43" s="7" t="s">
        <v>9</v>
      </c>
      <c r="C43" s="21" t="s">
        <v>57</v>
      </c>
      <c r="D43" s="38">
        <f>SUM(D44:D50)</f>
        <v>6972239781.3899994</v>
      </c>
      <c r="E43" s="39">
        <f t="shared" si="2"/>
        <v>25.526061461409721</v>
      </c>
      <c r="F43" s="30">
        <f>SUM(F44:F50)</f>
        <v>7604199726.1800013</v>
      </c>
      <c r="G43" s="52">
        <f t="shared" si="3"/>
        <v>25.304350563750084</v>
      </c>
      <c r="H43" s="54">
        <f t="shared" si="0"/>
        <v>631959944.79000187</v>
      </c>
      <c r="I43" s="60">
        <f t="shared" si="1"/>
        <v>109.0639445085753</v>
      </c>
    </row>
    <row r="44" spans="1:9" x14ac:dyDescent="0.25">
      <c r="A44" s="61" t="s">
        <v>21</v>
      </c>
      <c r="B44" s="14" t="s">
        <v>8</v>
      </c>
      <c r="C44" s="23" t="s">
        <v>58</v>
      </c>
      <c r="D44" s="40">
        <v>1774429834.3800001</v>
      </c>
      <c r="E44" s="42">
        <f t="shared" si="2"/>
        <v>6.4963636408834198</v>
      </c>
      <c r="F44" s="31">
        <v>1901433281.71</v>
      </c>
      <c r="G44" s="51">
        <f t="shared" si="3"/>
        <v>6.3273633079785148</v>
      </c>
      <c r="H44" s="55">
        <f t="shared" si="0"/>
        <v>127003447.32999992</v>
      </c>
      <c r="I44" s="62">
        <f t="shared" si="1"/>
        <v>107.15742290110761</v>
      </c>
    </row>
    <row r="45" spans="1:9" x14ac:dyDescent="0.25">
      <c r="A45" s="61" t="s">
        <v>21</v>
      </c>
      <c r="B45" s="14" t="s">
        <v>11</v>
      </c>
      <c r="C45" s="23" t="s">
        <v>59</v>
      </c>
      <c r="D45" s="40">
        <v>4133138474.1100001</v>
      </c>
      <c r="E45" s="42">
        <f t="shared" si="2"/>
        <v>15.131829946562139</v>
      </c>
      <c r="F45" s="31">
        <v>3571558677.3200002</v>
      </c>
      <c r="G45" s="51">
        <f t="shared" si="3"/>
        <v>11.885007769951034</v>
      </c>
      <c r="H45" s="55">
        <f t="shared" si="0"/>
        <v>-561579796.78999996</v>
      </c>
      <c r="I45" s="62">
        <f t="shared" si="1"/>
        <v>86.412751464589476</v>
      </c>
    </row>
    <row r="46" spans="1:9" x14ac:dyDescent="0.25">
      <c r="A46" s="61" t="s">
        <v>21</v>
      </c>
      <c r="B46" s="14" t="s">
        <v>13</v>
      </c>
      <c r="C46" s="23" t="s">
        <v>98</v>
      </c>
      <c r="D46" s="40">
        <v>0</v>
      </c>
      <c r="E46" s="42">
        <f t="shared" si="2"/>
        <v>0</v>
      </c>
      <c r="F46" s="31">
        <v>783273506.26999998</v>
      </c>
      <c r="G46" s="51">
        <f t="shared" si="3"/>
        <v>2.6064843249337621</v>
      </c>
      <c r="H46" s="55">
        <f t="shared" si="0"/>
        <v>783273506.26999998</v>
      </c>
      <c r="I46" s="62"/>
    </row>
    <row r="47" spans="1:9" x14ac:dyDescent="0.25">
      <c r="A47" s="61" t="s">
        <v>21</v>
      </c>
      <c r="B47" s="14" t="s">
        <v>15</v>
      </c>
      <c r="C47" s="23" t="s">
        <v>60</v>
      </c>
      <c r="D47" s="40">
        <v>558964136.63</v>
      </c>
      <c r="E47" s="42">
        <f t="shared" si="2"/>
        <v>2.0464231514849986</v>
      </c>
      <c r="F47" s="31">
        <v>660196171.39999998</v>
      </c>
      <c r="G47" s="51">
        <f t="shared" si="3"/>
        <v>2.1969222223918989</v>
      </c>
      <c r="H47" s="55">
        <f t="shared" si="0"/>
        <v>101232034.76999998</v>
      </c>
      <c r="I47" s="62">
        <f t="shared" si="1"/>
        <v>118.11064934869147</v>
      </c>
    </row>
    <row r="48" spans="1:9" ht="30" x14ac:dyDescent="0.25">
      <c r="A48" s="61" t="s">
        <v>21</v>
      </c>
      <c r="B48" s="14" t="s">
        <v>17</v>
      </c>
      <c r="C48" s="22" t="s">
        <v>61</v>
      </c>
      <c r="D48" s="40">
        <v>64522904.32</v>
      </c>
      <c r="E48" s="42">
        <f t="shared" si="2"/>
        <v>0.2362247531614047</v>
      </c>
      <c r="F48" s="31">
        <v>97375099.420000002</v>
      </c>
      <c r="G48" s="51">
        <f t="shared" si="3"/>
        <v>0.32403326327956727</v>
      </c>
      <c r="H48" s="55">
        <f t="shared" si="0"/>
        <v>32852195.100000001</v>
      </c>
      <c r="I48" s="62">
        <f t="shared" si="1"/>
        <v>150.91555540815435</v>
      </c>
    </row>
    <row r="49" spans="1:9" x14ac:dyDescent="0.25">
      <c r="A49" s="61" t="s">
        <v>21</v>
      </c>
      <c r="B49" s="8" t="s">
        <v>21</v>
      </c>
      <c r="C49" s="23" t="s">
        <v>62</v>
      </c>
      <c r="D49" s="40">
        <v>77912759.689999998</v>
      </c>
      <c r="E49" s="42">
        <f t="shared" si="2"/>
        <v>0.28524634189768122</v>
      </c>
      <c r="F49" s="31">
        <v>82835967.629999995</v>
      </c>
      <c r="G49" s="51">
        <f t="shared" si="3"/>
        <v>0.27565167140210861</v>
      </c>
      <c r="H49" s="55">
        <f t="shared" si="0"/>
        <v>4923207.9399999976</v>
      </c>
      <c r="I49" s="62">
        <f t="shared" si="1"/>
        <v>106.31887249224454</v>
      </c>
    </row>
    <row r="50" spans="1:9" x14ac:dyDescent="0.25">
      <c r="A50" s="61" t="s">
        <v>21</v>
      </c>
      <c r="B50" s="8" t="s">
        <v>32</v>
      </c>
      <c r="C50" s="23" t="s">
        <v>63</v>
      </c>
      <c r="D50" s="40">
        <v>363271672.25999999</v>
      </c>
      <c r="E50" s="42">
        <f t="shared" si="2"/>
        <v>1.3299736274200809</v>
      </c>
      <c r="F50" s="31">
        <v>507527022.43000001</v>
      </c>
      <c r="G50" s="51">
        <f t="shared" si="3"/>
        <v>1.688888003813193</v>
      </c>
      <c r="H50" s="55">
        <f t="shared" si="0"/>
        <v>144255350.17000002</v>
      </c>
      <c r="I50" s="62">
        <f t="shared" si="1"/>
        <v>139.71004655346587</v>
      </c>
    </row>
    <row r="51" spans="1:9" s="6" customFormat="1" ht="18.75" customHeight="1" x14ac:dyDescent="0.25">
      <c r="A51" s="64" t="s">
        <v>43</v>
      </c>
      <c r="B51" s="7" t="s">
        <v>9</v>
      </c>
      <c r="C51" s="21" t="s">
        <v>64</v>
      </c>
      <c r="D51" s="38">
        <f>SUM(D52:D54)</f>
        <v>1059168416.13</v>
      </c>
      <c r="E51" s="39">
        <f t="shared" si="2"/>
        <v>3.8777206372452584</v>
      </c>
      <c r="F51" s="30">
        <f>SUM(F52:F54)</f>
        <v>885149389.38999999</v>
      </c>
      <c r="G51" s="52">
        <f t="shared" si="3"/>
        <v>2.9454947603888981</v>
      </c>
      <c r="H51" s="54">
        <f t="shared" si="0"/>
        <v>-174019026.74000001</v>
      </c>
      <c r="I51" s="60">
        <f t="shared" si="1"/>
        <v>83.570221308540098</v>
      </c>
    </row>
    <row r="52" spans="1:9" x14ac:dyDescent="0.25">
      <c r="A52" s="66" t="s">
        <v>43</v>
      </c>
      <c r="B52" s="14" t="s">
        <v>8</v>
      </c>
      <c r="C52" s="24" t="s">
        <v>65</v>
      </c>
      <c r="D52" s="43">
        <v>991583223.32000005</v>
      </c>
      <c r="E52" s="42">
        <f t="shared" si="2"/>
        <v>3.630284542153682</v>
      </c>
      <c r="F52" s="32">
        <v>809684679.38</v>
      </c>
      <c r="G52" s="51">
        <f t="shared" si="3"/>
        <v>2.6943722825415066</v>
      </c>
      <c r="H52" s="55">
        <f t="shared" si="0"/>
        <v>-181898543.94000006</v>
      </c>
      <c r="I52" s="62">
        <f t="shared" si="1"/>
        <v>81.655746117711544</v>
      </c>
    </row>
    <row r="53" spans="1:9" x14ac:dyDescent="0.25">
      <c r="A53" s="66" t="s">
        <v>43</v>
      </c>
      <c r="B53" s="14" t="s">
        <v>11</v>
      </c>
      <c r="C53" s="24" t="s">
        <v>96</v>
      </c>
      <c r="D53" s="43">
        <v>765447.15</v>
      </c>
      <c r="E53" s="42">
        <f t="shared" si="2"/>
        <v>2.8023779458235445E-3</v>
      </c>
      <c r="F53" s="32">
        <v>915851.4</v>
      </c>
      <c r="G53" s="51">
        <f t="shared" si="3"/>
        <v>3.0476612562020861E-3</v>
      </c>
      <c r="H53" s="55">
        <f t="shared" si="0"/>
        <v>150404.25</v>
      </c>
      <c r="I53" s="62">
        <f t="shared" si="1"/>
        <v>119.6492011238137</v>
      </c>
    </row>
    <row r="54" spans="1:9" ht="30" x14ac:dyDescent="0.25">
      <c r="A54" s="66" t="s">
        <v>43</v>
      </c>
      <c r="B54" s="8" t="s">
        <v>15</v>
      </c>
      <c r="C54" s="25" t="s">
        <v>66</v>
      </c>
      <c r="D54" s="43">
        <v>66819745.659999996</v>
      </c>
      <c r="E54" s="42">
        <f t="shared" si="2"/>
        <v>0.24463371714575263</v>
      </c>
      <c r="F54" s="32">
        <v>74548858.609999999</v>
      </c>
      <c r="G54" s="51">
        <f t="shared" si="3"/>
        <v>0.24807481659118971</v>
      </c>
      <c r="H54" s="55">
        <f t="shared" si="0"/>
        <v>7729112.950000003</v>
      </c>
      <c r="I54" s="62">
        <f t="shared" si="1"/>
        <v>111.56710920351026</v>
      </c>
    </row>
    <row r="55" spans="1:9" s="6" customFormat="1" x14ac:dyDescent="0.25">
      <c r="A55" s="64" t="s">
        <v>32</v>
      </c>
      <c r="B55" s="7" t="s">
        <v>9</v>
      </c>
      <c r="C55" s="21" t="s">
        <v>67</v>
      </c>
      <c r="D55" s="38">
        <f>SUM(D56:D61)</f>
        <v>4034989608.6599998</v>
      </c>
      <c r="E55" s="39">
        <f t="shared" si="2"/>
        <v>14.772497214126357</v>
      </c>
      <c r="F55" s="30">
        <f>SUM(F56:F61)</f>
        <v>2120132573.0500002</v>
      </c>
      <c r="G55" s="52">
        <f t="shared" si="3"/>
        <v>7.0551247734037705</v>
      </c>
      <c r="H55" s="54">
        <f t="shared" si="0"/>
        <v>-1914857035.6099997</v>
      </c>
      <c r="I55" s="60">
        <f t="shared" si="1"/>
        <v>52.543693507901892</v>
      </c>
    </row>
    <row r="56" spans="1:9" x14ac:dyDescent="0.25">
      <c r="A56" s="66" t="s">
        <v>32</v>
      </c>
      <c r="B56" s="15" t="s">
        <v>8</v>
      </c>
      <c r="C56" s="25" t="s">
        <v>68</v>
      </c>
      <c r="D56" s="43">
        <v>404721402.38999999</v>
      </c>
      <c r="E56" s="42">
        <f t="shared" si="2"/>
        <v>1.4817252010939128</v>
      </c>
      <c r="F56" s="32">
        <v>445262537.06999999</v>
      </c>
      <c r="G56" s="51">
        <f t="shared" si="3"/>
        <v>1.4816916620605529</v>
      </c>
      <c r="H56" s="55">
        <f t="shared" si="0"/>
        <v>40541134.680000007</v>
      </c>
      <c r="I56" s="62">
        <f t="shared" si="1"/>
        <v>110.01704739126535</v>
      </c>
    </row>
    <row r="57" spans="1:9" x14ac:dyDescent="0.25">
      <c r="A57" s="66" t="s">
        <v>32</v>
      </c>
      <c r="B57" s="11" t="s">
        <v>11</v>
      </c>
      <c r="C57" s="25" t="s">
        <v>69</v>
      </c>
      <c r="D57" s="43">
        <v>206172990.62</v>
      </c>
      <c r="E57" s="42">
        <f t="shared" si="2"/>
        <v>0.75481977029762615</v>
      </c>
      <c r="F57" s="32">
        <v>140815778.09999999</v>
      </c>
      <c r="G57" s="51">
        <f t="shared" si="3"/>
        <v>0.46858998214920039</v>
      </c>
      <c r="H57" s="55">
        <f t="shared" si="0"/>
        <v>-65357212.520000011</v>
      </c>
      <c r="I57" s="62">
        <f t="shared" si="1"/>
        <v>68.299818359592649</v>
      </c>
    </row>
    <row r="58" spans="1:9" x14ac:dyDescent="0.25">
      <c r="A58" s="66" t="s">
        <v>32</v>
      </c>
      <c r="B58" s="11" t="s">
        <v>15</v>
      </c>
      <c r="C58" s="25" t="s">
        <v>70</v>
      </c>
      <c r="D58" s="43">
        <v>10547943.41</v>
      </c>
      <c r="E58" s="42">
        <f t="shared" si="2"/>
        <v>3.8617067143014112E-2</v>
      </c>
      <c r="F58" s="32">
        <v>30008417.440000001</v>
      </c>
      <c r="G58" s="51">
        <f t="shared" si="3"/>
        <v>9.9858439034789928E-2</v>
      </c>
      <c r="H58" s="55">
        <f t="shared" si="0"/>
        <v>19460474.030000001</v>
      </c>
      <c r="I58" s="62">
        <f t="shared" si="1"/>
        <v>284.49543454651507</v>
      </c>
    </row>
    <row r="59" spans="1:9" x14ac:dyDescent="0.25">
      <c r="A59" s="66" t="s">
        <v>32</v>
      </c>
      <c r="B59" s="11" t="s">
        <v>17</v>
      </c>
      <c r="C59" s="25" t="s">
        <v>71</v>
      </c>
      <c r="D59" s="43">
        <v>55570111.479999997</v>
      </c>
      <c r="E59" s="42">
        <f t="shared" si="2"/>
        <v>0.20344769048850436</v>
      </c>
      <c r="F59" s="32">
        <v>68010069.590000004</v>
      </c>
      <c r="G59" s="51">
        <f t="shared" si="3"/>
        <v>0.22631581293761274</v>
      </c>
      <c r="H59" s="55">
        <f t="shared" si="0"/>
        <v>12439958.110000007</v>
      </c>
      <c r="I59" s="62">
        <f t="shared" si="1"/>
        <v>122.3860593018195</v>
      </c>
    </row>
    <row r="60" spans="1:9" ht="30" x14ac:dyDescent="0.25">
      <c r="A60" s="66" t="s">
        <v>32</v>
      </c>
      <c r="B60" s="11" t="s">
        <v>19</v>
      </c>
      <c r="C60" s="25" t="s">
        <v>72</v>
      </c>
      <c r="D60" s="43">
        <v>31941151.120000001</v>
      </c>
      <c r="E60" s="42">
        <f t="shared" si="2"/>
        <v>0.11693972270052219</v>
      </c>
      <c r="F60" s="32">
        <v>58873808.450000003</v>
      </c>
      <c r="G60" s="51">
        <f t="shared" si="3"/>
        <v>0.19591325079388208</v>
      </c>
      <c r="H60" s="55">
        <f t="shared" si="0"/>
        <v>26932657.330000002</v>
      </c>
      <c r="I60" s="62">
        <f t="shared" si="1"/>
        <v>184.31962025669162</v>
      </c>
    </row>
    <row r="61" spans="1:9" x14ac:dyDescent="0.25">
      <c r="A61" s="66" t="s">
        <v>32</v>
      </c>
      <c r="B61" s="11" t="s">
        <v>32</v>
      </c>
      <c r="C61" s="25" t="s">
        <v>73</v>
      </c>
      <c r="D61" s="43">
        <v>3326036009.6399999</v>
      </c>
      <c r="E61" s="42">
        <f t="shared" si="2"/>
        <v>12.176947762402776</v>
      </c>
      <c r="F61" s="32">
        <v>1377161962.4000001</v>
      </c>
      <c r="G61" s="51">
        <f t="shared" si="3"/>
        <v>4.5827556264277316</v>
      </c>
      <c r="H61" s="55">
        <f t="shared" si="0"/>
        <v>-1948874047.2399998</v>
      </c>
      <c r="I61" s="62">
        <f t="shared" si="1"/>
        <v>41.40550368091354</v>
      </c>
    </row>
    <row r="62" spans="1:9" s="6" customFormat="1" x14ac:dyDescent="0.25">
      <c r="A62" s="64" t="s">
        <v>23</v>
      </c>
      <c r="B62" s="7" t="s">
        <v>9</v>
      </c>
      <c r="C62" s="21" t="s">
        <v>74</v>
      </c>
      <c r="D62" s="38">
        <f>SUM(D63:D67)</f>
        <v>4384526934.4400005</v>
      </c>
      <c r="E62" s="39">
        <f t="shared" si="2"/>
        <v>16.052188036684143</v>
      </c>
      <c r="F62" s="30">
        <f>SUM(F63:F67)</f>
        <v>6416963502.6099997</v>
      </c>
      <c r="G62" s="52">
        <f t="shared" si="3"/>
        <v>21.353607200215375</v>
      </c>
      <c r="H62" s="54">
        <f t="shared" si="0"/>
        <v>2032436568.1699991</v>
      </c>
      <c r="I62" s="60">
        <f t="shared" si="1"/>
        <v>146.35475157434709</v>
      </c>
    </row>
    <row r="63" spans="1:9" x14ac:dyDescent="0.25">
      <c r="A63" s="65" t="s">
        <v>23</v>
      </c>
      <c r="B63" s="9" t="s">
        <v>8</v>
      </c>
      <c r="C63" s="22" t="s">
        <v>75</v>
      </c>
      <c r="D63" s="40">
        <v>90420401.950000003</v>
      </c>
      <c r="E63" s="42">
        <f t="shared" si="2"/>
        <v>0.33103806092580035</v>
      </c>
      <c r="F63" s="31">
        <v>193055215.94999999</v>
      </c>
      <c r="G63" s="51">
        <f t="shared" si="3"/>
        <v>0.64242616428663213</v>
      </c>
      <c r="H63" s="55">
        <f t="shared" si="0"/>
        <v>102634813.99999999</v>
      </c>
      <c r="I63" s="62">
        <f t="shared" si="1"/>
        <v>213.50846909169263</v>
      </c>
    </row>
    <row r="64" spans="1:9" x14ac:dyDescent="0.25">
      <c r="A64" s="66" t="s">
        <v>23</v>
      </c>
      <c r="B64" s="10" t="s">
        <v>11</v>
      </c>
      <c r="C64" s="24" t="s">
        <v>76</v>
      </c>
      <c r="D64" s="43">
        <v>590916262.70000005</v>
      </c>
      <c r="E64" s="42">
        <f t="shared" si="2"/>
        <v>2.1634030545661478</v>
      </c>
      <c r="F64" s="32">
        <v>633787361.37</v>
      </c>
      <c r="G64" s="51">
        <f t="shared" si="3"/>
        <v>2.1090421283604521</v>
      </c>
      <c r="H64" s="55">
        <f t="shared" si="0"/>
        <v>42871098.669999957</v>
      </c>
      <c r="I64" s="62">
        <f t="shared" si="1"/>
        <v>107.25502095239592</v>
      </c>
    </row>
    <row r="65" spans="1:9" x14ac:dyDescent="0.25">
      <c r="A65" s="66" t="s">
        <v>23</v>
      </c>
      <c r="B65" s="10" t="s">
        <v>13</v>
      </c>
      <c r="C65" s="24" t="s">
        <v>77</v>
      </c>
      <c r="D65" s="43">
        <v>3041337182.5999999</v>
      </c>
      <c r="E65" s="42">
        <f t="shared" si="2"/>
        <v>11.134637115483876</v>
      </c>
      <c r="F65" s="32">
        <v>4698645952.3900003</v>
      </c>
      <c r="G65" s="51">
        <f t="shared" si="3"/>
        <v>15.635594623439738</v>
      </c>
      <c r="H65" s="55">
        <f t="shared" si="0"/>
        <v>1657308769.7900004</v>
      </c>
      <c r="I65" s="62">
        <f t="shared" si="1"/>
        <v>154.49276651308978</v>
      </c>
    </row>
    <row r="66" spans="1:9" x14ac:dyDescent="0.25">
      <c r="A66" s="66" t="s">
        <v>23</v>
      </c>
      <c r="B66" s="10" t="s">
        <v>15</v>
      </c>
      <c r="C66" s="25" t="s">
        <v>78</v>
      </c>
      <c r="D66" s="43">
        <v>469183832.56999999</v>
      </c>
      <c r="E66" s="42">
        <f t="shared" si="2"/>
        <v>1.7177285524299548</v>
      </c>
      <c r="F66" s="32">
        <v>654218099.16999996</v>
      </c>
      <c r="G66" s="51">
        <f t="shared" si="3"/>
        <v>2.1770291053183772</v>
      </c>
      <c r="H66" s="55">
        <f t="shared" si="0"/>
        <v>185034266.59999996</v>
      </c>
      <c r="I66" s="62">
        <f t="shared" si="1"/>
        <v>139.43747711562372</v>
      </c>
    </row>
    <row r="67" spans="1:9" x14ac:dyDescent="0.25">
      <c r="A67" s="66" t="s">
        <v>23</v>
      </c>
      <c r="B67" s="15" t="s">
        <v>19</v>
      </c>
      <c r="C67" s="24" t="s">
        <v>79</v>
      </c>
      <c r="D67" s="43">
        <v>192669254.62</v>
      </c>
      <c r="E67" s="42">
        <f t="shared" si="2"/>
        <v>0.70538125327836043</v>
      </c>
      <c r="F67" s="32">
        <v>237256873.72999999</v>
      </c>
      <c r="G67" s="51">
        <f t="shared" si="3"/>
        <v>0.78951517881017763</v>
      </c>
      <c r="H67" s="55">
        <f t="shared" si="0"/>
        <v>44587619.109999985</v>
      </c>
      <c r="I67" s="62">
        <f t="shared" si="1"/>
        <v>123.14205200925275</v>
      </c>
    </row>
    <row r="68" spans="1:9" s="16" customFormat="1" ht="14.25" x14ac:dyDescent="0.2">
      <c r="A68" s="68" t="s">
        <v>80</v>
      </c>
      <c r="B68" s="12" t="s">
        <v>9</v>
      </c>
      <c r="C68" s="26" t="s">
        <v>81</v>
      </c>
      <c r="D68" s="44">
        <f>SUM(D69:D72)</f>
        <v>460965231.68000001</v>
      </c>
      <c r="E68" s="39">
        <f t="shared" si="2"/>
        <v>1.6876394393152718</v>
      </c>
      <c r="F68" s="33">
        <f>SUM(F69:F72)</f>
        <v>587006610.50999999</v>
      </c>
      <c r="G68" s="52">
        <f t="shared" si="3"/>
        <v>1.9533707149280279</v>
      </c>
      <c r="H68" s="54">
        <f t="shared" si="0"/>
        <v>126041378.82999998</v>
      </c>
      <c r="I68" s="60">
        <f t="shared" si="1"/>
        <v>127.34292527239828</v>
      </c>
    </row>
    <row r="69" spans="1:9" x14ac:dyDescent="0.25">
      <c r="A69" s="66" t="s">
        <v>80</v>
      </c>
      <c r="B69" s="10" t="s">
        <v>8</v>
      </c>
      <c r="C69" s="24" t="s">
        <v>82</v>
      </c>
      <c r="D69" s="43">
        <v>121695999.27</v>
      </c>
      <c r="E69" s="42">
        <f t="shared" si="2"/>
        <v>0.44554112514391908</v>
      </c>
      <c r="F69" s="32">
        <v>339918387.29000002</v>
      </c>
      <c r="G69" s="51">
        <f t="shared" si="3"/>
        <v>1.13113994171372</v>
      </c>
      <c r="H69" s="55">
        <f t="shared" si="0"/>
        <v>218222388.02000004</v>
      </c>
      <c r="I69" s="62">
        <f t="shared" si="1"/>
        <v>279.31763519673513</v>
      </c>
    </row>
    <row r="70" spans="1:9" x14ac:dyDescent="0.25">
      <c r="A70" s="66" t="s">
        <v>80</v>
      </c>
      <c r="B70" s="10" t="s">
        <v>11</v>
      </c>
      <c r="C70" s="24" t="s">
        <v>83</v>
      </c>
      <c r="D70" s="43">
        <v>248498089.58000001</v>
      </c>
      <c r="E70" s="42">
        <f t="shared" si="2"/>
        <v>0.90977615609160678</v>
      </c>
      <c r="F70" s="32">
        <v>138931658.81</v>
      </c>
      <c r="G70" s="51">
        <f t="shared" si="3"/>
        <v>0.46232023428159225</v>
      </c>
      <c r="H70" s="55">
        <f t="shared" si="0"/>
        <v>-109566430.77000001</v>
      </c>
      <c r="I70" s="62">
        <f t="shared" si="1"/>
        <v>55.908542011254845</v>
      </c>
    </row>
    <row r="71" spans="1:9" x14ac:dyDescent="0.25">
      <c r="A71" s="66" t="s">
        <v>80</v>
      </c>
      <c r="B71" s="10" t="s">
        <v>13</v>
      </c>
      <c r="C71" s="24" t="s">
        <v>84</v>
      </c>
      <c r="D71" s="43">
        <v>57166168.439999998</v>
      </c>
      <c r="E71" s="42">
        <f t="shared" si="2"/>
        <v>0.20929101334231887</v>
      </c>
      <c r="F71" s="32">
        <v>75087522.989999995</v>
      </c>
      <c r="G71" s="51">
        <f t="shared" si="3"/>
        <v>0.24986731978660121</v>
      </c>
      <c r="H71" s="55">
        <f t="shared" si="0"/>
        <v>17921354.549999997</v>
      </c>
      <c r="I71" s="62">
        <f t="shared" si="1"/>
        <v>131.3495814728422</v>
      </c>
    </row>
    <row r="72" spans="1:9" ht="30" x14ac:dyDescent="0.25">
      <c r="A72" s="66" t="s">
        <v>80</v>
      </c>
      <c r="B72" s="10" t="s">
        <v>17</v>
      </c>
      <c r="C72" s="24" t="s">
        <v>85</v>
      </c>
      <c r="D72" s="43">
        <v>33604974.390000001</v>
      </c>
      <c r="E72" s="42">
        <f t="shared" si="2"/>
        <v>0.12303114473742705</v>
      </c>
      <c r="F72" s="32">
        <v>33069041.420000002</v>
      </c>
      <c r="G72" s="51">
        <f t="shared" si="3"/>
        <v>0.11004321914611478</v>
      </c>
      <c r="H72" s="55">
        <f t="shared" si="0"/>
        <v>-535932.96999999881</v>
      </c>
      <c r="I72" s="62">
        <f t="shared" si="1"/>
        <v>98.405197505047113</v>
      </c>
    </row>
    <row r="73" spans="1:9" s="16" customFormat="1" ht="14.25" x14ac:dyDescent="0.2">
      <c r="A73" s="68" t="s">
        <v>25</v>
      </c>
      <c r="B73" s="12" t="s">
        <v>9</v>
      </c>
      <c r="C73" s="26" t="s">
        <v>86</v>
      </c>
      <c r="D73" s="44">
        <f>SUM(D74:D76)</f>
        <v>146594634.75</v>
      </c>
      <c r="E73" s="39">
        <f t="shared" si="2"/>
        <v>0.53669749949354151</v>
      </c>
      <c r="F73" s="33">
        <f>SUM(F74:F76)</f>
        <v>167815625.31999999</v>
      </c>
      <c r="G73" s="52">
        <f t="shared" si="3"/>
        <v>0.55843685937815879</v>
      </c>
      <c r="H73" s="54">
        <f t="shared" ref="H73:H81" si="4">F73-D73</f>
        <v>21220990.569999993</v>
      </c>
      <c r="I73" s="60">
        <f t="shared" ref="I73:I78" si="5">F73/D73*100</f>
        <v>114.47596674065863</v>
      </c>
    </row>
    <row r="74" spans="1:9" x14ac:dyDescent="0.25">
      <c r="A74" s="66" t="s">
        <v>25</v>
      </c>
      <c r="B74" s="10" t="s">
        <v>8</v>
      </c>
      <c r="C74" s="24" t="s">
        <v>87</v>
      </c>
      <c r="D74" s="43">
        <v>79234695.180000007</v>
      </c>
      <c r="E74" s="42">
        <f t="shared" ref="E74:E81" si="6">D74/D$6*100</f>
        <v>0.29008607885793702</v>
      </c>
      <c r="F74" s="32">
        <v>99570887.010000005</v>
      </c>
      <c r="G74" s="51">
        <f t="shared" ref="G74:G81" si="7">F74/F$6*100</f>
        <v>0.33134014381159721</v>
      </c>
      <c r="H74" s="55">
        <f t="shared" si="4"/>
        <v>20336191.829999998</v>
      </c>
      <c r="I74" s="62">
        <f t="shared" si="5"/>
        <v>125.66576647237882</v>
      </c>
    </row>
    <row r="75" spans="1:9" x14ac:dyDescent="0.25">
      <c r="A75" s="66" t="s">
        <v>25</v>
      </c>
      <c r="B75" s="10" t="s">
        <v>11</v>
      </c>
      <c r="C75" s="24" t="s">
        <v>88</v>
      </c>
      <c r="D75" s="43">
        <v>63533358.780000001</v>
      </c>
      <c r="E75" s="42">
        <f t="shared" si="6"/>
        <v>0.23260192878001659</v>
      </c>
      <c r="F75" s="32">
        <v>64508228.310000002</v>
      </c>
      <c r="G75" s="51">
        <f t="shared" si="7"/>
        <v>0.21466280242256069</v>
      </c>
      <c r="H75" s="55">
        <f t="shared" si="4"/>
        <v>974869.53000000119</v>
      </c>
      <c r="I75" s="62">
        <f t="shared" si="5"/>
        <v>101.53442152078836</v>
      </c>
    </row>
    <row r="76" spans="1:9" ht="30" x14ac:dyDescent="0.25">
      <c r="A76" s="66" t="s">
        <v>25</v>
      </c>
      <c r="B76" s="10" t="s">
        <v>15</v>
      </c>
      <c r="C76" s="24" t="s">
        <v>89</v>
      </c>
      <c r="D76" s="43">
        <v>3826580.79</v>
      </c>
      <c r="E76" s="42">
        <f t="shared" si="6"/>
        <v>1.4009491855587988E-2</v>
      </c>
      <c r="F76" s="32">
        <v>3736510</v>
      </c>
      <c r="G76" s="51">
        <f t="shared" si="7"/>
        <v>1.2433913144000936E-2</v>
      </c>
      <c r="H76" s="55">
        <f t="shared" si="4"/>
        <v>-90070.790000000037</v>
      </c>
      <c r="I76" s="62">
        <f t="shared" si="5"/>
        <v>97.646180887245819</v>
      </c>
    </row>
    <row r="77" spans="1:9" s="6" customFormat="1" ht="34.15" customHeight="1" x14ac:dyDescent="0.25">
      <c r="A77" s="70" t="s">
        <v>26</v>
      </c>
      <c r="B77" s="17" t="s">
        <v>9</v>
      </c>
      <c r="C77" s="27" t="s">
        <v>90</v>
      </c>
      <c r="D77" s="44">
        <f>D78</f>
        <v>515641323.04000002</v>
      </c>
      <c r="E77" s="39">
        <f t="shared" si="6"/>
        <v>1.8878140334607947</v>
      </c>
      <c r="F77" s="33">
        <f>F78</f>
        <v>144120598.80000001</v>
      </c>
      <c r="G77" s="52">
        <f t="shared" si="7"/>
        <v>0.47958737103355953</v>
      </c>
      <c r="H77" s="54">
        <f t="shared" si="4"/>
        <v>-371520724.24000001</v>
      </c>
      <c r="I77" s="60">
        <f t="shared" si="5"/>
        <v>27.94977678482531</v>
      </c>
    </row>
    <row r="78" spans="1:9" ht="30" x14ac:dyDescent="0.25">
      <c r="A78" s="66" t="s">
        <v>26</v>
      </c>
      <c r="B78" s="10" t="s">
        <v>8</v>
      </c>
      <c r="C78" s="24" t="s">
        <v>91</v>
      </c>
      <c r="D78" s="43">
        <v>515641323.04000002</v>
      </c>
      <c r="E78" s="42">
        <f t="shared" si="6"/>
        <v>1.8878140334607947</v>
      </c>
      <c r="F78" s="32">
        <v>144120598.80000001</v>
      </c>
      <c r="G78" s="51">
        <f t="shared" si="7"/>
        <v>0.47958737103355953</v>
      </c>
      <c r="H78" s="55">
        <f t="shared" si="4"/>
        <v>-371520724.24000001</v>
      </c>
      <c r="I78" s="62">
        <f t="shared" si="5"/>
        <v>27.94977678482531</v>
      </c>
    </row>
    <row r="79" spans="1:9" s="6" customFormat="1" ht="46.15" customHeight="1" x14ac:dyDescent="0.25">
      <c r="A79" s="64" t="s">
        <v>35</v>
      </c>
      <c r="B79" s="7" t="s">
        <v>9</v>
      </c>
      <c r="C79" s="21" t="s">
        <v>92</v>
      </c>
      <c r="D79" s="44">
        <f>SUM(D80:D81)</f>
        <v>0</v>
      </c>
      <c r="E79" s="39">
        <f t="shared" si="6"/>
        <v>0</v>
      </c>
      <c r="F79" s="33">
        <f>SUM(F80:F81)</f>
        <v>0</v>
      </c>
      <c r="G79" s="52">
        <f t="shared" si="7"/>
        <v>0</v>
      </c>
      <c r="H79" s="54">
        <f t="shared" si="4"/>
        <v>0</v>
      </c>
      <c r="I79" s="71" t="s">
        <v>99</v>
      </c>
    </row>
    <row r="80" spans="1:9" ht="45" x14ac:dyDescent="0.25">
      <c r="A80" s="61" t="s">
        <v>35</v>
      </c>
      <c r="B80" s="15" t="s">
        <v>8</v>
      </c>
      <c r="C80" s="22" t="s">
        <v>93</v>
      </c>
      <c r="D80" s="40">
        <v>0</v>
      </c>
      <c r="E80" s="42">
        <f t="shared" si="6"/>
        <v>0</v>
      </c>
      <c r="F80" s="31">
        <v>0</v>
      </c>
      <c r="G80" s="51">
        <f t="shared" si="7"/>
        <v>0</v>
      </c>
      <c r="H80" s="55">
        <f t="shared" si="4"/>
        <v>0</v>
      </c>
      <c r="I80" s="69" t="s">
        <v>99</v>
      </c>
    </row>
    <row r="81" spans="1:9" ht="30.75" thickBot="1" x14ac:dyDescent="0.3">
      <c r="A81" s="72">
        <v>14</v>
      </c>
      <c r="B81" s="73" t="s">
        <v>13</v>
      </c>
      <c r="C81" s="74" t="s">
        <v>94</v>
      </c>
      <c r="D81" s="45">
        <v>0</v>
      </c>
      <c r="E81" s="46">
        <f t="shared" si="6"/>
        <v>0</v>
      </c>
      <c r="F81" s="75">
        <v>0</v>
      </c>
      <c r="G81" s="76">
        <f t="shared" si="7"/>
        <v>0</v>
      </c>
      <c r="H81" s="56">
        <f t="shared" si="4"/>
        <v>0</v>
      </c>
      <c r="I81" s="77" t="s">
        <v>99</v>
      </c>
    </row>
    <row r="82" spans="1:9" x14ac:dyDescent="0.25">
      <c r="F82" s="18"/>
    </row>
  </sheetData>
  <mergeCells count="9">
    <mergeCell ref="A2:I2"/>
    <mergeCell ref="H3:I3"/>
    <mergeCell ref="A4:A5"/>
    <mergeCell ref="B4:B5"/>
    <mergeCell ref="C4:C5"/>
    <mergeCell ref="D4:E4"/>
    <mergeCell ref="F4:G4"/>
    <mergeCell ref="H4:H5"/>
    <mergeCell ref="I4:I5"/>
  </mergeCells>
  <printOptions horizontalCentered="1"/>
  <pageMargins left="0.19685039370078741" right="0.19685039370078741" top="0.39370078740157483" bottom="0.39370078740157483" header="0" footer="0.11811023622047245"/>
  <pageSetup paperSize="9" scale="92" firstPageNumber="215" fitToHeight="0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сравнение I квартал</vt:lpstr>
      <vt:lpstr>'сравнение I квартал'!Заголовки_для_печати</vt:lpstr>
      <vt:lpstr>'сравнение I квартал'!Область_печати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Klimova EV.</cp:lastModifiedBy>
  <cp:lastPrinted>2017-06-30T09:36:44Z</cp:lastPrinted>
  <dcterms:created xsi:type="dcterms:W3CDTF">2016-09-06T13:06:41Z</dcterms:created>
  <dcterms:modified xsi:type="dcterms:W3CDTF">2017-08-25T11:24:23Z</dcterms:modified>
</cp:coreProperties>
</file>